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31" yWindow="65491" windowWidth="23250" windowHeight="12510" tabRatio="852" firstSheet="24" activeTab="29"/>
  </bookViews>
  <sheets>
    <sheet name="Consolidado 2021" sheetId="28" r:id="rId1"/>
    <sheet name="Satisfacción del Cliente 2021" sheetId="29" r:id="rId2"/>
    <sheet name="Cumpl. Plan Desarrollo 2021" sheetId="30" r:id="rId3"/>
    <sheet name="Efectiv. en la Ges. Proy 2021" sheetId="31" r:id="rId4"/>
    <sheet name="Gestión de Intercambios 2021" sheetId="32" r:id="rId5"/>
    <sheet name="Consolidado 2020" sheetId="27" r:id="rId6"/>
    <sheet name="Satisfacción del Cliente 2020" sheetId="23" r:id="rId7"/>
    <sheet name="Cumpl. Plan Desarrollo 2020" sheetId="24" r:id="rId8"/>
    <sheet name="Efectiv. en la Ges. Proy 2020" sheetId="25" r:id="rId9"/>
    <sheet name="Gestión de Intercambios 2020" sheetId="26" r:id="rId10"/>
    <sheet name="Consolidado 2019 " sheetId="17" r:id="rId11"/>
    <sheet name="Satisfacción del Cliente 2019" sheetId="18" r:id="rId12"/>
    <sheet name="Cumpl. Plan Desarrollo 2019" sheetId="19" r:id="rId13"/>
    <sheet name="Efectiv. en la Ges. Proy 2019 " sheetId="20" r:id="rId14"/>
    <sheet name="Gestión de Intercambios 2019" sheetId="21" r:id="rId15"/>
    <sheet name="Consolidado 2018" sheetId="8" r:id="rId16"/>
    <sheet name="Satisfacción del Cliente 2018" sheetId="13" r:id="rId17"/>
    <sheet name="Cumpl. Plan Desarrollo 2018" sheetId="12" r:id="rId18"/>
    <sheet name="Efectividad en la Ges. Proy2018" sheetId="10" r:id="rId19"/>
    <sheet name="Gestión de Intercambios 2018" sheetId="11" r:id="rId20"/>
    <sheet name="Consolidado 2017" sheetId="14" r:id="rId21"/>
    <sheet name="Satisfacción del Cliente 2017" sheetId="9" r:id="rId22"/>
    <sheet name="Cumpl. Plan Desarrollo 2017" sheetId="7" r:id="rId23"/>
    <sheet name="Efect. en la Ges. Proy 2017" sheetId="15" r:id="rId24"/>
    <sheet name="Gestión de Interca 20017" sheetId="16" r:id="rId25"/>
    <sheet name="Consolidado 2016" sheetId="1" r:id="rId26"/>
    <sheet name="Satisfacción del Cliente 2016" sheetId="6" r:id="rId27"/>
    <sheet name="Cumpl. Plan Desarrollo 2016" sheetId="2" r:id="rId28"/>
    <sheet name="Efectiv. en la Ges. Proy.2016" sheetId="3" r:id="rId29"/>
    <sheet name="Gestión de Intercambios 2016" sheetId="4" r:id="rId30"/>
  </sheets>
  <externalReferences>
    <externalReference r:id="rId33"/>
  </externalReferences>
  <definedNames>
    <definedName name="_xlnm.Print_Area" localSheetId="12">'Cumpl. Plan Desarrollo 2019'!$I$35:$M$51</definedName>
    <definedName name="_xlnm.Print_Area" localSheetId="7">'Cumpl. Plan Desarrollo 2020'!$I$35:$M$51</definedName>
    <definedName name="_xlnm.Print_Area" localSheetId="2">'Cumpl. Plan Desarrollo 2021'!$I$37:$M$53</definedName>
  </definedNames>
  <calcPr calcId="144525"/>
  <extLst/>
</workbook>
</file>

<file path=xl/comments1.xml><?xml version="1.0" encoding="utf-8"?>
<comments xmlns="http://schemas.openxmlformats.org/spreadsheetml/2006/main">
  <authors>
    <author>tc={3529AF03-E11F-4B48-9471-20E66D3428F6}</author>
    <author>Usuario</author>
  </authors>
  <commentList>
    <comment ref="D9"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Cambie la formula de acuerdo a la realidad de como se mide actualmente</t>
        </r>
      </text>
    </comment>
    <comment ref="G10" authorId="1">
      <text>
        <r>
          <rPr>
            <b/>
            <sz val="9"/>
            <rFont val="Tahoma"/>
            <family val="2"/>
          </rPr>
          <t>Usuario:</t>
        </r>
        <r>
          <rPr>
            <sz val="9"/>
            <rFont val="Tahoma"/>
            <family val="2"/>
          </rPr>
          <t xml:space="preserve">
este porcentaje es un ejemplo</t>
        </r>
      </text>
    </comment>
    <comment ref="G11" authorId="1">
      <text>
        <r>
          <rPr>
            <b/>
            <sz val="9"/>
            <rFont val="Tahoma"/>
            <family val="2"/>
          </rPr>
          <t>Usuario:</t>
        </r>
        <r>
          <rPr>
            <sz val="9"/>
            <rFont val="Tahoma"/>
            <family val="2"/>
          </rPr>
          <t xml:space="preserve">
este porcentaje es un ejemplo</t>
        </r>
      </text>
    </comment>
    <comment ref="H11" authorId="1">
      <text>
        <r>
          <rPr>
            <b/>
            <sz val="9"/>
            <rFont val="Tahoma"/>
            <family val="2"/>
          </rPr>
          <t>Usuario:</t>
        </r>
        <r>
          <rPr>
            <sz val="9"/>
            <rFont val="Tahoma"/>
            <family val="2"/>
          </rPr>
          <t xml:space="preserve">
Este valor es la medicion del año anterior(2014)</t>
        </r>
      </text>
    </comment>
    <comment ref="D12" authorId="1">
      <text>
        <r>
          <rPr>
            <b/>
            <sz val="9"/>
            <rFont val="Tahoma"/>
            <family val="2"/>
          </rPr>
          <t>Usuario: ESTADISTICAS HASTA AÑO 2013</t>
        </r>
      </text>
    </comment>
  </commentList>
</comments>
</file>

<file path=xl/comments10.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1.xml><?xml version="1.0" encoding="utf-8"?>
<comments xmlns="http://schemas.openxmlformats.org/spreadsheetml/2006/main">
  <authors>
    <author>Usuario</author>
  </authors>
  <commentList>
    <comment ref="G10" authorId="0">
      <text>
        <r>
          <rPr>
            <b/>
            <sz val="9"/>
            <rFont val="Tahoma"/>
            <family val="2"/>
          </rPr>
          <t>Usuario:</t>
        </r>
        <r>
          <rPr>
            <sz val="9"/>
            <rFont val="Tahoma"/>
            <family val="2"/>
          </rPr>
          <t xml:space="preserve">
este porcentaje es un ejemplo</t>
        </r>
      </text>
    </comment>
    <comment ref="G11" authorId="0">
      <text>
        <r>
          <rPr>
            <b/>
            <sz val="9"/>
            <rFont val="Tahoma"/>
            <family val="2"/>
          </rPr>
          <t>Usuario:</t>
        </r>
        <r>
          <rPr>
            <sz val="9"/>
            <rFont val="Tahoma"/>
            <family val="2"/>
          </rPr>
          <t xml:space="preserve">
este porcentaje es un ejemplo</t>
        </r>
      </text>
    </comment>
    <comment ref="H11" authorId="0">
      <text>
        <r>
          <rPr>
            <b/>
            <sz val="9"/>
            <rFont val="Tahoma"/>
            <family val="2"/>
          </rPr>
          <t>Usuario:</t>
        </r>
        <r>
          <rPr>
            <sz val="9"/>
            <rFont val="Tahoma"/>
            <family val="2"/>
          </rPr>
          <t xml:space="preserve">
Este valor es la medicion del año anterior(2014)</t>
        </r>
      </text>
    </comment>
    <comment ref="D12" authorId="0">
      <text>
        <r>
          <rPr>
            <b/>
            <sz val="9"/>
            <rFont val="Tahoma"/>
            <family val="2"/>
          </rPr>
          <t>Usuario: ESTADISTICAS HASTA AÑO 2013</t>
        </r>
      </text>
    </comment>
  </commentList>
</comments>
</file>

<file path=xl/comments12.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3.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4.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6.xml><?xml version="1.0" encoding="utf-8"?>
<comments xmlns="http://schemas.openxmlformats.org/spreadsheetml/2006/main">
  <authors>
    <author>Usuario</author>
  </authors>
  <commentList>
    <comment ref="G10" authorId="0">
      <text>
        <r>
          <rPr>
            <b/>
            <sz val="9"/>
            <rFont val="Tahoma"/>
            <family val="2"/>
          </rPr>
          <t>Usuario:</t>
        </r>
        <r>
          <rPr>
            <sz val="9"/>
            <rFont val="Tahoma"/>
            <family val="2"/>
          </rPr>
          <t xml:space="preserve">
este porcentaje es un ejemplo</t>
        </r>
      </text>
    </comment>
    <comment ref="G11" authorId="0">
      <text>
        <r>
          <rPr>
            <b/>
            <sz val="9"/>
            <rFont val="Tahoma"/>
            <family val="2"/>
          </rPr>
          <t>Usuario:</t>
        </r>
        <r>
          <rPr>
            <sz val="9"/>
            <rFont val="Tahoma"/>
            <family val="2"/>
          </rPr>
          <t xml:space="preserve">
este porcentaje es un ejemplo</t>
        </r>
      </text>
    </comment>
    <comment ref="H11" authorId="0">
      <text>
        <r>
          <rPr>
            <b/>
            <sz val="9"/>
            <rFont val="Tahoma"/>
            <family val="2"/>
          </rPr>
          <t>Usuario:</t>
        </r>
        <r>
          <rPr>
            <sz val="9"/>
            <rFont val="Tahoma"/>
            <family val="2"/>
          </rPr>
          <t xml:space="preserve">
Este valor es la medicion del año anterior(2014)</t>
        </r>
      </text>
    </comment>
    <comment ref="D12" authorId="0">
      <text>
        <r>
          <rPr>
            <b/>
            <sz val="9"/>
            <rFont val="Tahoma"/>
            <family val="2"/>
          </rPr>
          <t>Usuario: ESTADISTICAS HASTA AÑO 2013</t>
        </r>
      </text>
    </comment>
  </commentList>
</comments>
</file>

<file path=xl/comments17.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8.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19.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xml><?xml version="1.0" encoding="utf-8"?>
<comments xmlns="http://schemas.openxmlformats.org/spreadsheetml/2006/main">
  <authors>
    <author>Ma Fernanda Pinilla </author>
    <author>tc={7EBDE28E-FD06-44AA-B077-E00439CF9546}</author>
    <author>tc={1F093FB9-B0D6-4E0A-875C-EB9131E47CFE}</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 ref="B29"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AL finalizar el analisis hablan de un 97% de respuestas excelentes y buenas, yo veo 88%</t>
        </r>
      </text>
    </comment>
    <comment ref="H29" authorI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Documentaron la acción?No se al finalizar el analisis de donde sale el 97% yo veo un 88%</t>
        </r>
      </text>
    </comment>
  </commentList>
</comments>
</file>

<file path=xl/comments20.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1.xml><?xml version="1.0" encoding="utf-8"?>
<comments xmlns="http://schemas.openxmlformats.org/spreadsheetml/2006/main">
  <authors>
    <author>Usuario</author>
  </authors>
  <commentList>
    <comment ref="G10" authorId="0">
      <text>
        <r>
          <rPr>
            <b/>
            <sz val="9"/>
            <rFont val="Tahoma"/>
            <family val="2"/>
          </rPr>
          <t>Usuario:</t>
        </r>
        <r>
          <rPr>
            <sz val="9"/>
            <rFont val="Tahoma"/>
            <family val="2"/>
          </rPr>
          <t xml:space="preserve">
este porcentaje es un ejemplo</t>
        </r>
      </text>
    </comment>
    <comment ref="G11" authorId="0">
      <text>
        <r>
          <rPr>
            <b/>
            <sz val="9"/>
            <rFont val="Tahoma"/>
            <family val="2"/>
          </rPr>
          <t>Usuario:</t>
        </r>
        <r>
          <rPr>
            <sz val="9"/>
            <rFont val="Tahoma"/>
            <family val="2"/>
          </rPr>
          <t xml:space="preserve">
este porcentaje es un ejemplo</t>
        </r>
      </text>
    </comment>
    <comment ref="H11" authorId="0">
      <text>
        <r>
          <rPr>
            <b/>
            <sz val="9"/>
            <rFont val="Tahoma"/>
            <family val="2"/>
          </rPr>
          <t>Usuario:</t>
        </r>
        <r>
          <rPr>
            <sz val="9"/>
            <rFont val="Tahoma"/>
            <family val="2"/>
          </rPr>
          <t xml:space="preserve">
Este valor es la medicion del año anterior(2014)</t>
        </r>
      </text>
    </comment>
    <comment ref="D12" authorId="0">
      <text>
        <r>
          <rPr>
            <b/>
            <sz val="9"/>
            <rFont val="Tahoma"/>
            <family val="2"/>
          </rPr>
          <t>Usuario: ESTADISTICAS HASTA AÑO 2013</t>
        </r>
      </text>
    </comment>
  </commentList>
</comments>
</file>

<file path=xl/comments22.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3.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4.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6.xml><?xml version="1.0" encoding="utf-8"?>
<comments xmlns="http://schemas.openxmlformats.org/spreadsheetml/2006/main">
  <authors>
    <author>Usuario</author>
  </authors>
  <commentList>
    <comment ref="G10" authorId="0">
      <text>
        <r>
          <rPr>
            <b/>
            <sz val="9"/>
            <rFont val="Tahoma"/>
            <family val="2"/>
          </rPr>
          <t>Usuario:</t>
        </r>
        <r>
          <rPr>
            <sz val="9"/>
            <rFont val="Tahoma"/>
            <family val="2"/>
          </rPr>
          <t xml:space="preserve">
este porcentaje es un ejemplo</t>
        </r>
      </text>
    </comment>
    <comment ref="G11" authorId="0">
      <text>
        <r>
          <rPr>
            <b/>
            <sz val="9"/>
            <rFont val="Tahoma"/>
            <family val="2"/>
          </rPr>
          <t>Usuario:</t>
        </r>
        <r>
          <rPr>
            <sz val="9"/>
            <rFont val="Tahoma"/>
            <family val="2"/>
          </rPr>
          <t xml:space="preserve">
este porcentaje es un ejemplo</t>
        </r>
      </text>
    </comment>
    <comment ref="H11" authorId="0">
      <text>
        <r>
          <rPr>
            <b/>
            <sz val="9"/>
            <rFont val="Tahoma"/>
            <family val="2"/>
          </rPr>
          <t>Usuario:</t>
        </r>
        <r>
          <rPr>
            <sz val="9"/>
            <rFont val="Tahoma"/>
            <family val="2"/>
          </rPr>
          <t xml:space="preserve">
Este valor es la medicion del año anterior(2014)</t>
        </r>
      </text>
    </comment>
    <comment ref="D12" authorId="0">
      <text>
        <r>
          <rPr>
            <b/>
            <sz val="9"/>
            <rFont val="Tahoma"/>
            <family val="2"/>
          </rPr>
          <t>Usuario: ESTADISTICAS HASTA AÑO 2013</t>
        </r>
      </text>
    </comment>
  </commentList>
</comments>
</file>

<file path=xl/comments27.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8.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29.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3.xml><?xml version="1.0" encoding="utf-8"?>
<comments xmlns="http://schemas.openxmlformats.org/spreadsheetml/2006/main">
  <authors>
    <author>Ma Fernanda Pinilla </author>
    <author>tc={D40D510F-CB28-4FD3-8D36-8CCC15C41E7C}</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 ref="B32"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conservatorio no existen subprocesos, tal vez el área</t>
        </r>
      </text>
    </comment>
  </commentList>
</comments>
</file>

<file path=xl/comments30.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4.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6.xml><?xml version="1.0" encoding="utf-8"?>
<comments xmlns="http://schemas.openxmlformats.org/spreadsheetml/2006/main">
  <authors>
    <author>tc={3529AF03-E11F-4B49-9471-20E66D3428F6}</author>
    <author>Usuario</author>
  </authors>
  <commentList>
    <comment ref="D9"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Cambie la formula de acuerdo a la realidad de como se mide actualmente</t>
        </r>
      </text>
    </comment>
    <comment ref="G10" authorId="1">
      <text>
        <r>
          <rPr>
            <b/>
            <sz val="9"/>
            <rFont val="Tahoma"/>
            <family val="2"/>
          </rPr>
          <t>Usuario:</t>
        </r>
        <r>
          <rPr>
            <sz val="9"/>
            <rFont val="Tahoma"/>
            <family val="2"/>
          </rPr>
          <t xml:space="preserve">
este porcentaje es un ejemplo</t>
        </r>
      </text>
    </comment>
    <comment ref="G11" authorId="1">
      <text>
        <r>
          <rPr>
            <b/>
            <sz val="9"/>
            <rFont val="Tahoma"/>
            <family val="2"/>
          </rPr>
          <t>Usuario:</t>
        </r>
        <r>
          <rPr>
            <sz val="9"/>
            <rFont val="Tahoma"/>
            <family val="2"/>
          </rPr>
          <t xml:space="preserve">
este porcentaje es un ejemplo</t>
        </r>
      </text>
    </comment>
    <comment ref="H11" authorId="1">
      <text>
        <r>
          <rPr>
            <b/>
            <sz val="9"/>
            <rFont val="Tahoma"/>
            <family val="2"/>
          </rPr>
          <t>Usuario:</t>
        </r>
        <r>
          <rPr>
            <sz val="9"/>
            <rFont val="Tahoma"/>
            <family val="2"/>
          </rPr>
          <t xml:space="preserve">
Este valor es la medicion del año anterior(2014)</t>
        </r>
      </text>
    </comment>
    <comment ref="D12" authorId="1">
      <text>
        <r>
          <rPr>
            <b/>
            <sz val="9"/>
            <rFont val="Tahoma"/>
            <family val="2"/>
          </rPr>
          <t>Usuario: ESTADISTICAS HASTA AÑO 2013</t>
        </r>
      </text>
    </comment>
  </commentList>
</comments>
</file>

<file path=xl/comments7.xml><?xml version="1.0" encoding="utf-8"?>
<comments xmlns="http://schemas.openxmlformats.org/spreadsheetml/2006/main">
  <authors>
    <author>Ma Fernanda Pinilla </author>
    <author>tc={7EBDE28E-FD06-44AB-B077-E00439CF9546}</author>
    <author>tc={1F093FB9-B0D6-4E0B-875C-EB9131E47CFE}</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 ref="B29"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AL finalizar el analisis hablan de un 97% de respuestas excelentes y buenas, yo veo 88%</t>
        </r>
      </text>
    </comment>
    <comment ref="H29" authorI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Documentaron la acción?No se al finalizar el analisis de donde sale el 97% yo veo un 88%</t>
        </r>
      </text>
    </comment>
  </commentList>
</comments>
</file>

<file path=xl/comments8.xml><?xml version="1.0" encoding="utf-8"?>
<comments xmlns="http://schemas.openxmlformats.org/spreadsheetml/2006/main">
  <authors>
    <author>Ma Fernanda Pinilla </author>
    <author>tc={D40D510F-CB28-4FD4-8D36-8CCC15C41E7C}</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 ref="B31"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conservatorio no existen subprocesos, tal vez el área</t>
        </r>
      </text>
    </comment>
  </commentList>
</comments>
</file>

<file path=xl/comments9.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sharedStrings.xml><?xml version="1.0" encoding="utf-8"?>
<sst xmlns="http://schemas.openxmlformats.org/spreadsheetml/2006/main" count="3678" uniqueCount="956">
  <si>
    <t xml:space="preserve">   GESTION DEL MEJORAMIENTO</t>
  </si>
  <si>
    <t xml:space="preserve">   CUADRO CONTROL DE INDICADORES</t>
  </si>
  <si>
    <t xml:space="preserve">    CODIGO: GM-FO-15</t>
  </si>
  <si>
    <t>PROCESO</t>
  </si>
  <si>
    <t>OBJETIVOS DE CALIDAD</t>
  </si>
  <si>
    <t>NOMBRE DEL INDICADOR</t>
  </si>
  <si>
    <t>FORMULA</t>
  </si>
  <si>
    <t>INTENSIÓN</t>
  </si>
  <si>
    <t>FRECUENCIA</t>
  </si>
  <si>
    <t>META</t>
  </si>
  <si>
    <t>AÑO 2015</t>
  </si>
  <si>
    <t>RESULTADO PROMEDIO</t>
  </si>
  <si>
    <t>ENE</t>
  </si>
  <si>
    <t>FEB</t>
  </si>
  <si>
    <t>MAR</t>
  </si>
  <si>
    <t>ABR</t>
  </si>
  <si>
    <t>MAY</t>
  </si>
  <si>
    <t>JUN</t>
  </si>
  <si>
    <t>JUL</t>
  </si>
  <si>
    <t>AGO</t>
  </si>
  <si>
    <t>SEP</t>
  </si>
  <si>
    <t>OCT</t>
  </si>
  <si>
    <t>NOV</t>
  </si>
  <si>
    <t>DIC</t>
  </si>
  <si>
    <t>Planeación y direccionamiento estrategico</t>
  </si>
  <si>
    <t>Satisfacer las necesidades y expectativas de los grupos de interes</t>
  </si>
  <si>
    <t>Satisfacción del cliente</t>
  </si>
  <si>
    <t xml:space="preserve">Promedio de los resultados de la Evaluación Institucional </t>
  </si>
  <si>
    <t>Medir la percepción del cliente en relacion a los servicios prestados en los diferentes procesos y dependencias de la Institución</t>
  </si>
  <si>
    <t>semestral</t>
  </si>
  <si>
    <t>Cumplimiento del plan de desarrollo</t>
  </si>
  <si>
    <t>Numero de actividades de los planes de acción ejecutadas a tiempo *100/numero de actividades programadas del plan de acción para el periodo</t>
  </si>
  <si>
    <t>Determinar el porcentaje de ejecución del Plan de Desarrollo</t>
  </si>
  <si>
    <t>cada 4 meses</t>
  </si>
  <si>
    <t>Efectividad en la gestión de proyectos</t>
  </si>
  <si>
    <t>Sumatoria de los recursos gestionados por proyectos</t>
  </si>
  <si>
    <t>Medir la efectividad en la consecución de recursos en relación con proyectos ejecutados</t>
  </si>
  <si>
    <t>Posicionarse como lider en procesos de formación musical</t>
  </si>
  <si>
    <t xml:space="preserve">Gestión de intercambios </t>
  </si>
  <si>
    <t>(N° de talleres para estudiantes con maestros externos al Conservatorio en el año actual-N° de talleres para estudiantes con maestros externos al Conservatorio en el año anterior)*100/N° de talleres para estudiantes con maestros externos al Conservatorio en el año actual</t>
  </si>
  <si>
    <t xml:space="preserve">Medir la capacidad de gestión de la Institución para hacer intercambio de conocimientos artísticos y musicales </t>
  </si>
  <si>
    <t>Anual</t>
  </si>
  <si>
    <t>SEGUIMIENTO A INDICADOR</t>
  </si>
  <si>
    <t>Creciente</t>
  </si>
  <si>
    <t>Decreciente</t>
  </si>
  <si>
    <t>Valor fijo</t>
  </si>
  <si>
    <t>GENERALIDADES</t>
  </si>
  <si>
    <t>Nombre</t>
  </si>
  <si>
    <t>Meta</t>
  </si>
  <si>
    <t>tendencia</t>
  </si>
  <si>
    <t>Intención del Indicador</t>
  </si>
  <si>
    <t>Formula de cálculo</t>
  </si>
  <si>
    <t>Fuente de la información</t>
  </si>
  <si>
    <t>Frecuencia de medición</t>
  </si>
  <si>
    <t>Informe Final de Seguimiento y Evaluación al Plan de Acción Vigencia 2015</t>
  </si>
  <si>
    <t>Frecuencia de análisis</t>
  </si>
  <si>
    <t>Responsable del proceso</t>
  </si>
  <si>
    <t>Rector</t>
  </si>
  <si>
    <t>SEGUIMIENTO</t>
  </si>
  <si>
    <t>ANALISIS</t>
  </si>
  <si>
    <t>MES</t>
  </si>
  <si>
    <t>% Cumplimiento del Plan de Desarrollo</t>
  </si>
  <si>
    <t>Enero</t>
  </si>
  <si>
    <t>Mayo</t>
  </si>
  <si>
    <t>Septiembre</t>
  </si>
  <si>
    <t>Grafica</t>
  </si>
  <si>
    <t>Análisis</t>
  </si>
  <si>
    <t>DETALLE</t>
  </si>
  <si>
    <t>Acción Correctiva</t>
  </si>
  <si>
    <t xml:space="preserve">Acción Preventiva </t>
  </si>
  <si>
    <t xml:space="preserve">Se puede observar que se logró un cumplimiento en la ejecución del Plan de Acción 2015 del 75%, no superando la meta establecida por SGC del 80%. Decanatura e Investigación, procesos misionales, lograron un desempeño bajo en la ejecución de su plan de Acción, debido a que muchas de sus actividades relacionadas con actualización de documentos, creación de Comités y programas académicos en tecnologías  y políticas orientadas hacia la promoción y ampliación de la cobertura, así como, incentivos para los grupos semilleros y de investigación no lograron superar el 60% de ejecución. De la misma manera, dentro de los procesos estratégicos, la Rectoría sólo cumplió al 100% con 20 actividades de las 35 programadas. Las actividades que no lograron una ejecución mínima del 60% están relacionadas con procesos de fortalecimiento de la estructura administrativa, procesos de auto-evaluación y acreditación institucional, elaboración de una política de conservación y fomento del patrimonio arquitectónico y cultural de la institución e inversión en bienes muebles e inmuebles para la misma. </t>
  </si>
  <si>
    <t xml:space="preserve">Septiembre </t>
  </si>
  <si>
    <t>DEPENDENCIA</t>
  </si>
  <si>
    <t>ENERO</t>
  </si>
  <si>
    <t>MAYO</t>
  </si>
  <si>
    <t>SEPTIEMBRE</t>
  </si>
  <si>
    <t>No. Actividades programadas</t>
  </si>
  <si>
    <t xml:space="preserve">No. Actividades ejecutadas a tiempo </t>
  </si>
  <si>
    <t xml:space="preserve">Rectoría </t>
  </si>
  <si>
    <t xml:space="preserve">Secretaría General </t>
  </si>
  <si>
    <t>Decanatura</t>
  </si>
  <si>
    <t>Centro de Investigación</t>
  </si>
  <si>
    <t xml:space="preserve">Bienestar Institucional </t>
  </si>
  <si>
    <t>Escuela de Música</t>
  </si>
  <si>
    <t xml:space="preserve">Registro y Control </t>
  </si>
  <si>
    <t xml:space="preserve">Servicios de Apoyo </t>
  </si>
  <si>
    <t xml:space="preserve">Almacén General </t>
  </si>
  <si>
    <t xml:space="preserve">Almacén de Instrumentos </t>
  </si>
  <si>
    <t xml:space="preserve">Archivo de Gestión </t>
  </si>
  <si>
    <t xml:space="preserve">Biblioteca </t>
  </si>
  <si>
    <t>Docencia</t>
  </si>
  <si>
    <t xml:space="preserve">Extensión y Proyección Social </t>
  </si>
  <si>
    <t xml:space="preserve">Planeación y Direccionamiento Estratégico </t>
  </si>
  <si>
    <t>Investigación</t>
  </si>
  <si>
    <t xml:space="preserve">Gestión del Mejoramiento </t>
  </si>
  <si>
    <t>Bienestar Institucional</t>
  </si>
  <si>
    <t xml:space="preserve">Gestión Operativa y Financiera </t>
  </si>
  <si>
    <t xml:space="preserve">Archivo </t>
  </si>
  <si>
    <t>Atención al Ciudadano</t>
  </si>
  <si>
    <t xml:space="preserve">TOTAL </t>
  </si>
  <si>
    <t xml:space="preserve">anual </t>
  </si>
  <si>
    <t>AÑO 2014</t>
  </si>
  <si>
    <t>PROYECTO PRESENTADO</t>
  </si>
  <si>
    <t xml:space="preserve">VALOR </t>
  </si>
  <si>
    <t>APROBADO 1
NO APROBADO 0</t>
  </si>
  <si>
    <t>VALORES APROBADOS</t>
  </si>
  <si>
    <t>Escribir el Nombre del Proyecto</t>
  </si>
  <si>
    <t>TOTAL RECURSOS GESTIONADOS</t>
  </si>
  <si>
    <t>TOTAL PROYECTOS PRESENTADOS</t>
  </si>
  <si>
    <t>AÑO 2016</t>
  </si>
  <si>
    <t xml:space="preserve">Informes de Decanatura y Escuela de Música </t>
  </si>
  <si>
    <t>Incremento</t>
  </si>
  <si>
    <t xml:space="preserve">PREGUNTAS DE LA ENCUESTA </t>
  </si>
  <si>
    <t>NIVEL DE SATISFACCION
 (Excelente: 5; Bueno: 4, Regular: 3, Malo: 2, Muy Malo: 1)</t>
  </si>
  <si>
    <t xml:space="preserve">Deficiente </t>
  </si>
  <si>
    <t>Aceptable</t>
  </si>
  <si>
    <t xml:space="preserve">Bueno </t>
  </si>
  <si>
    <t xml:space="preserve">Excelente </t>
  </si>
  <si>
    <t>Ns/NR</t>
  </si>
  <si>
    <t xml:space="preserve">Total Encuestados </t>
  </si>
  <si>
    <t>El servicio prestado en el Conservatorio es?</t>
  </si>
  <si>
    <t>El servicio administrativo prestado en el Conservatorio es?</t>
  </si>
  <si>
    <t>El horario de atención establecido para la prestación del servicio administrativo</t>
  </si>
  <si>
    <t>Cómo califica la calidad académica de la institución?</t>
  </si>
  <si>
    <t>La institución garantiza el cumplimiento de los derechos y deberes de los estudiantes?</t>
  </si>
  <si>
    <t>El tamaño de las aulas es adecuado en función del número de estudiantes?</t>
  </si>
  <si>
    <t>Cómo percibe el estado de aseo y mantenimiento de los baños de la institución?</t>
  </si>
  <si>
    <t>Cómo percibe el estado de aseo y mantenimiento de las aulas de clase y demás espacios de la institución?</t>
  </si>
  <si>
    <t xml:space="preserve">Cómo califica los mecanismo de comunicación en la institución? </t>
  </si>
  <si>
    <t>Cuando ha presentado una solicitud c{omo califica la eficacia en la atención recibida?</t>
  </si>
  <si>
    <t>Cómo califica la suficiencia y adecuación de los recursos físicos?</t>
  </si>
  <si>
    <t xml:space="preserve">Califique las instalaciones de la institución, en términos si son suficientes para las actividades académicas </t>
  </si>
  <si>
    <t xml:space="preserve">Cómo califica el servicio de cafetería prestado en la institución?      </t>
  </si>
  <si>
    <t xml:space="preserve">Cómo califica las herramientas  y uso de las tecnologías de la información y comunicación </t>
  </si>
  <si>
    <t>La institución responde de manera adecuada a las necesidades educativas</t>
  </si>
  <si>
    <t>Cómo califica la publicidad y calidad de los conciertos de la Temporada musical en la institución?</t>
  </si>
  <si>
    <t>Cómo califica la gestión de los Directivos (Rector, Secretaria general, Decano, Directora Escuela de Música</t>
  </si>
  <si>
    <t xml:space="preserve">Cómo califica el personal Docente de la institución en cuanto a Competencias y responsabilidad? </t>
  </si>
  <si>
    <t xml:space="preserve">Cómo califica los servicios prestados del personal administrativo de la Institución </t>
  </si>
  <si>
    <t xml:space="preserve">Cómo califica el servicio prestado por los porteros de la institución </t>
  </si>
  <si>
    <t xml:space="preserve">RESULTADO PARCIAL </t>
  </si>
  <si>
    <t xml:space="preserve">PROMEDIO TOTAL </t>
  </si>
  <si>
    <t>Promedio de los resultados de la Evaluación Institucional (Excelente y Bueno)</t>
  </si>
  <si>
    <t xml:space="preserve">Evaluación Institucional </t>
  </si>
  <si>
    <t xml:space="preserve">Rector </t>
  </si>
  <si>
    <t xml:space="preserve">Se puede observar que de los 9 procesos evaluados, el proceso de Docencia e Investigación presentan debilidades en la ejecución de actividades planteadas en el Plan de Acción 2016. Es importante que con el apoyo de la Asesora de Control Interno el líder de los procesos establezca un Plan de Mejoramiento orientado a dar cumplimiento a las actividades pendientes, especialmente a las relacionadas con la implementación de un Fondo Editorial Institucional y el proceso de acreditación del Programa de Licenciatura en Música, que obliga a revisar temas tales como: Perfil de la Necesidad de Planta Docente para la Institución, Plan de Capacitación Externo para los docentes e incentivos para los docentes y estudiantes que conforman los grupos y semilleros de investigación. De igual modo, el proceso de Bienestar Institucional debe implementar un Plan de Mejoramiento que le permita realizar una gestión más efectiva de servicios para la comunidad académica, estableciendo una estrategia de comunicación más fuerte y permanente con el proceso de planeación y direccionamiento estratégico. </t>
  </si>
  <si>
    <t>X</t>
  </si>
  <si>
    <t>Aunar esfuerzos entre el Gobierno Departamental del Tolima y el Conservatorio del Tolima para la promoción, formación musical para las niñas y niños del Departamento del Tolima y fortalecimiento del Conservatorio del Tolima (2014)</t>
  </si>
  <si>
    <t>Fortalecimiento de los procesos académicos e investigativos del Conservatorio del Tolima. Apoyar los programas, proyectos en ciencia y tecnologia e innovación de los departamentos, municipios y distritos que se financian con los recursos de ciencía, tecnología e innovación. (2013-2015)</t>
  </si>
  <si>
    <t>Fiduciaria Bogotá como vocera del patrimonio Autónomo Denominado Fondo nacional de Financiamiento par la Ciencia, la tecnología y la innovcación Francisco José de Caldas otorga apoyo económico a la entidad en la modalidad de recuperación contingente, para la finanaciación del proyecto : "Oportinidades de emprendimiento cultural y creativo en la cadena productiva de la música en el Tolima". Se derterminó el potencial de la cadena productiva de la música en el Tolima en la generación  de oportunidades de emprendimieto cultural y creativa. (2013-2015)</t>
  </si>
  <si>
    <t>Aunar esfuerzos entre el Conservatorio y la Insititución para establecer una relación de carácter acdémico musical. Institución Educativa Técnica Nueva Esperanza la Palma. (2013-2018)</t>
  </si>
  <si>
    <t xml:space="preserve">Aunar esfuerzos para apoyar economicamente las actividades del proyecto denominado "Aula musical itinerante para semilleros musicales en los municipios de Ataco, Líbano, Cajamarca e Ibagué " que tiene como objetivo el fortalecimiento de entornos protectores para niños, niñas y adolescentes en riesgo de reclutamiento forzado y utlización por grupos armados al margen de la Ley. (2014) </t>
  </si>
  <si>
    <t>Regular las relaciones de las partes para el desarrollo conjunto del proyecto aprobado mediante acuerdo 011 del 2013, emitido por el Organo Colegiado de Administración y Decisión -OCAD, financiado por el fonto de Ciencia, Tecnología e innovación del Sistema General de Regalías, denominado: " Diseño e implmentación de una propuesta pedagógica para mejora la calidad de vida de niños y jóvenes del Departamento del Tolima". Universidad Minuto de Dios. (2013-2015)</t>
  </si>
  <si>
    <t>Apoyo actividades artisticas y culturales programa Nacional de concertacion cultural. Ministerio de Cultura. 2014</t>
  </si>
  <si>
    <t>Aunar esfuerzos entre el Gobierno Departamental del Tolima y el Conservatorio del Tolima para la promoción, formación musical para las niñas y niños del Departamento del Tolima y fortalecimiento del Conservatorio del Tolima</t>
  </si>
  <si>
    <t xml:space="preserve">Apoyo financiero asignacion docente- músical para implementar el programa de la Escuela de Musica del Conservatorio del Tolima, dirigido a niños, jovenes estudiantes de la localidad y la región, teniendo como sede el municipio de Libano . </t>
  </si>
  <si>
    <t>Establecer una alianza estrategíca entre el municipio de Nilo y el Conservatorio del Tolima, para apoyar el desarrollo a través de la capacitacion formal y no formal para generación de empleo con la aprobacion tecnologíca y cientifica avanzada para los pobladores del Municipio. (2011-2016)</t>
  </si>
  <si>
    <t>Anuar esfuerzos financieros y administrativos entre el Municipio de Coello y el Conservatorio del Tolima, como institución de educación superior de carácter músical con miras a garantizar el acceso de educación superior del estudiante Diego Alejandro Soto</t>
  </si>
  <si>
    <t>Apoyar a la agrupación docente musical para implementar el programa de la Escuela de Musica del Municipio de San Sebastian de Mariquita, asi mismo el apoyo a Bandas Marciales de la Instituciones. (2014)</t>
  </si>
  <si>
    <t>Anuar esfuerzos para el apoyo financiero a las agrupaciones musicales para implementar el programa de la Escuela de Música del Conservatorio del Tolima, como educación no formal dirigido a niños, jovenes y adultos de la región y municipio con sede en el Espinal.</t>
  </si>
  <si>
    <t>Aunar esfuerzos financieros y administrativos con miras a garantizar el acceso a la educación superior de dos (2) estudiantes del Muncipio de Venadillo</t>
  </si>
  <si>
    <t xml:space="preserve">Adecuación y Mejoramiento del Patio de Vientos. (CREE 2014) </t>
  </si>
  <si>
    <t xml:space="preserve">Ubicación de Puntos Ecológicos (CREE 2014) instalación de canecas de basura aptas para reciclar </t>
  </si>
  <si>
    <t xml:space="preserve">Consultoría Estudios y Diseños de Cafeterías (CREE 2014) </t>
  </si>
  <si>
    <t xml:space="preserve">Compra de accesorios para instrumentos musicales </t>
  </si>
  <si>
    <t>Impermeabilización de las Terrazas del Edificio Bolivariano (CREE 2014)</t>
  </si>
  <si>
    <t>Suministro de bienes muebles (CREE 2014)</t>
  </si>
  <si>
    <t xml:space="preserve">Cambio de pisos de la Sede Tradicional </t>
  </si>
  <si>
    <t xml:space="preserve">Adquisición de Software contable </t>
  </si>
  <si>
    <t xml:space="preserve">Mejoramiento físico de las aulas de clases y áreas comunes del Edificio Bolivariano para elevar los niveles de bienestar de la comunidad educativa del Conservatorio del Tolima, Institución de Educación Superior. </t>
  </si>
  <si>
    <t>Adquisición de mobiliario (Sillas Universitarias y Sillas de Orquesta) para la Facultad de Educación y Artes y la Escuela de Música del Conservatorio del Tolima</t>
  </si>
  <si>
    <t>Modernización del Archivo Central Institucional (Estudios y diseños)</t>
  </si>
  <si>
    <t>69.600.000</t>
  </si>
  <si>
    <t>Adquisición de un software para la automatización de procesos con el propósito de contribuir al proceso de calidad NTC-GP 1000 del Conservatorio del Tolima.</t>
  </si>
  <si>
    <t>Dotación del área física en la cual se desarrollarán los programas académicos de Luthería y Tecnología en Producción Musical y Sonido del Conservatorio del Tolima, Institución de Educación Superior</t>
  </si>
  <si>
    <t xml:space="preserve">Cubrimiento del 100% del wifi en el campus universitario del Conservatorio del Tolima </t>
  </si>
  <si>
    <t xml:space="preserve">Dotación de Instrumentos Musicales para la Facultad de Educación y Artes del Conservatorio del Tolima </t>
  </si>
  <si>
    <t>Aunar esfuerzos entre el Gobierno Departamental del Tolima, Secretaria de Educación y Cultura y el Conservatorio del Tolima, entorno a la ampliacon en cobertura y continuidad de 317 cupos de educación superior en programas de formación profesional de jovenes y adultos cofinanciados por el Departamento</t>
  </si>
  <si>
    <t>Apoyar al movimiento Sinfonico del Conservatorio del Tolima</t>
  </si>
  <si>
    <t>Anuar esfuerzos entre el Conservatorio del Tolima y la Alcaldia Municipal en el apoyo para sostenibilidad del programa de la Escuela de Música del Municipio de San Sebastian de Mariquita, asi mismo apoyar a las bandas musico-marciales de las instituciones Moreno y Escandon, Francisco Nuñez pedroso, Santa Ana y Jimenez de Quesada.</t>
  </si>
  <si>
    <t xml:space="preserve">Anuar esfuerzos para el fortalecimiento de los procesos artisticos y academicos del Conservatorio del Tolima en la ciudad de Ibague. Terminal de Transportes. Agrupaciones Musicales </t>
  </si>
  <si>
    <t xml:space="preserve">Apoyo Movimiento Sinfónico. Ministerio de Cultura </t>
  </si>
  <si>
    <t xml:space="preserve">Becas. Terminal de Transporte </t>
  </si>
  <si>
    <t xml:space="preserve">Convenio Gobernación del Tolima N° 0572 de 2016 para el mejoramiento académico y apoyo al proceso de auto-evaluación y acreditación </t>
  </si>
  <si>
    <t xml:space="preserve">Acondicionamiento acústico de los laboratorios de Control, Grabación y Midi la nueva oferta académica de la tecnología en producción musical y sonido </t>
  </si>
  <si>
    <t xml:space="preserve">Construcción de las Cafeterías del Conservatorio del Tolima (Sede Tradiconal y Edificio Bolivariano), en marco del proceso de fortalecimiento de autoevaluación con fines de acreditación del Programa Académico de Licenciatura en Música del Conservatorio del Tolima </t>
  </si>
  <si>
    <t>Ejecución de la Obra Civil de Adecuación del Archivo Institucional, de acuerdo a los estudios y diseños realizados</t>
  </si>
  <si>
    <t xml:space="preserve">Estudios , diseños, adquisición e  instalación  (Mantenimiento de 1 año) de un ascensor en la sede del Edificio Bolivariano (6 pisos) para el acceso de la comunidad académica que presente discapacidad física </t>
  </si>
  <si>
    <t xml:space="preserve">Adecuación Física Integral del área de percusión de la Sede Tradicional  </t>
  </si>
  <si>
    <t xml:space="preserve">El Ministerio de Educación, desde el año 2013, transfiere recursos del Impuesto sobre la Renta para la equidad (CREE), los cuales se pueden destinar para Inversión en la adecuación y construcción de infraestructura física, tecnológica y bibliográfica, así como para la creación de nuevos programas académicos y  proyectos orientados hacia el fortalecimiento de la investigación, estrategias de fomento a la permanencia y formación de docentes a nivel de maestría y doctorado. (Decreto Nacional N° 2564 del 31 de Diciembre de 2015). 
Para gestionar estos recursos, a partir del año 2015, las Instituciones de Educación Superior deben firmar con el Ministerio un Plan de Fomento a la Calidad en el cual se agrupen los proyectos a los cuales se les asignará los recursos CREE, una vez aprobados por el Ministerio de Hacienda y de acuerdo a unas líneas establecidas por el Ministerio de Educación.
Para el Conservatorio del Tolima estos recursos han sido muy importantes para financiar proyectos de infraestructura y de dotación, tales como: 
- Compra de Instrumentos Musicales 
- Mejoramiento de las Aulas de Clase
- Cobertura del 100% del servicio wifi
- Adquisición de un Software de automatización de procesos administrativos y académicos
- Compra de equipos tecnológicos
- Estudios y diseños para adecuaciones de las instalaciones físicas para el funcionamiento de programas académicos y de Bienestar Institucional, entre otros
La asignación de recursos por parte del Gobierno Nacional se hace teniendo en cuenta dos criterios: 
- N° de matrículas.
- Cumplimiento en la ejecución de los recursos CREE de la vigencia anterior. 
Respecto al primer criterio, la Institución presenta una debilidad, puesto que su vocación es musical y el número de estudiantes matriculados, frente a otras Instituciones universitarias, es bajo. En el segundo criterio, el comportamiento de la Institución ha sido satisfactorio, sin embargo, los recursos asignados no son suficientes para ejecutar el número de proyectos presentados. De esta manera, la Institución cuenta con un Banco de Proyectos a la espera de ser financiados con el apoyo de una entidad aliada. Además, los recursos CREE al estar sujetos al crecimiento económico de la Nación han tenido  una disminución significativa, con tendencia a la baja, por la desaceleración económica que ha sufrido el país en los últimos años. 
Para el año 2016 se estima una transferencia de recursos que no sobrepasa los $1.666 millones y la ejecución de los proyectos presentados cuesta aproximadamente $3.377 millones de pesos. Por lo tanto, para ejecutar la totalidad de proyectos la Institución deberá financiarlos con otros recursos o con recursos CREE de las próximas vigencias. 
Si se observa la gráfica se puede observar que comparando las tres vigencias (2014, 2015 y 2016) se ha presentado una disminución en la gestión de proyectos debido a que en el año 2014 se presentaron proyectos al Fondo de Regalías, tarea que no se ha hecho en las vigencias 2015 y 2016 debido a que la Institución no cuenta con el personal administrativo disponible e idoneo para hacerlo. De igual modo, en la vigencia 2016 no se ha efectuado por parte del Ministerio de Educación la aprobación y el desembolso de los recursos CREE 2016, valor que se estima será muy bajo respecto a las otras vigencias, como se explicó en el párrafo de inicio del análisis. </t>
  </si>
  <si>
    <t xml:space="preserve">Convenios </t>
  </si>
  <si>
    <t>Cada 4 meses</t>
  </si>
  <si>
    <t>Semestral</t>
  </si>
  <si>
    <t xml:space="preserve">Lugar del Taller </t>
  </si>
  <si>
    <t xml:space="preserve">Recursos Invertidos </t>
  </si>
  <si>
    <t xml:space="preserve">Taller de Canto </t>
  </si>
  <si>
    <t>Luis Alberto Fernández</t>
  </si>
  <si>
    <t xml:space="preserve">España </t>
  </si>
  <si>
    <t>13 al 16 de abril 2016</t>
  </si>
  <si>
    <t xml:space="preserve">Salón de Coro Sede tradicional </t>
  </si>
  <si>
    <t>Taller de instrumentos Metales</t>
  </si>
  <si>
    <t>Víctor Rodríguez</t>
  </si>
  <si>
    <t xml:space="preserve">Francia </t>
  </si>
  <si>
    <t>Taller de Luthería</t>
  </si>
  <si>
    <t>Olialin Olarte</t>
  </si>
  <si>
    <t xml:space="preserve">Colombia </t>
  </si>
  <si>
    <t>8 de septiembre 2015</t>
  </si>
  <si>
    <t xml:space="preserve">Salón Alberto Castilla </t>
  </si>
  <si>
    <t xml:space="preserve">Clase Magistral Piano </t>
  </si>
  <si>
    <t>Radostina Petkova</t>
  </si>
  <si>
    <t xml:space="preserve">Rusia </t>
  </si>
  <si>
    <t xml:space="preserve">Auditorio Biblioteca Dario Echandía </t>
  </si>
  <si>
    <t>Sergei Sichkov</t>
  </si>
  <si>
    <t>Jorge Luis Prats</t>
  </si>
  <si>
    <t xml:space="preserve">Estados Unidos </t>
  </si>
  <si>
    <t>Václav Pacl</t>
  </si>
  <si>
    <t xml:space="preserve">Polonia </t>
  </si>
  <si>
    <t xml:space="preserve">Lezlye Berrio </t>
  </si>
  <si>
    <t xml:space="preserve">Katia Mchael  </t>
  </si>
  <si>
    <t xml:space="preserve">Salón 18 Sede tradicional </t>
  </si>
  <si>
    <t xml:space="preserve">Clase Magistral Violoncello </t>
  </si>
  <si>
    <t>Peter Schmit.</t>
  </si>
  <si>
    <t xml:space="preserve">Alemania </t>
  </si>
  <si>
    <t xml:space="preserve">Taller de armonía funcional </t>
  </si>
  <si>
    <t xml:space="preserve">Dwigth Tapiero </t>
  </si>
  <si>
    <t>06 de nov 2015</t>
  </si>
  <si>
    <t>Taller: "Relación entre la actitud postural y el desempeño frente al piano a partir de la técnica Alexandra"</t>
  </si>
  <si>
    <t xml:space="preserve">Julia Ávila </t>
  </si>
  <si>
    <t xml:space="preserve">Taller Profesora de Piano Universidad del Bosque </t>
  </si>
  <si>
    <t xml:space="preserve">Francy Montalvo </t>
  </si>
  <si>
    <t xml:space="preserve">Salón de profesores </t>
  </si>
  <si>
    <t xml:space="preserve">Gestión Administrativa, Jurídica y del Talento Humano </t>
  </si>
  <si>
    <t xml:space="preserve">Se logró un cumplimiento en la ejecución del Plan de Acción 2016 del 90%, superando la meta establecida por SGC del 80%. Los procesos que lograron un cumplimiento menor al 100%, se les hará seguimiento a inicios de la vigencia 2017 con el objetivo que las actividades pendientes sean incluidas en la formulación del Plan de Acción 2017. Los procesos que se destacaron por el cumplimiento del 100% de las actividades son: 
- Gestión del Mejoramiento
- Investigación
- Extensión y Proyección Social 
- Gestión de Bienes y Servicios 
- Registro y Control Académico 
Los demás procesos presentaron un porcentaje de avance superior al 70% y las actividades pendientes se tendrán en cuenta el la formulación del Plan de Acción 2017. 
- Planeación y Direccionamiento Estratégico. 77%
- Docencia. 75%
- Gestión Operativa y Financiera. 86%
- Bienestar Institucional. 88%
- Gestión Administrativa, Jurídica y del Talento Humano. 92%
</t>
  </si>
  <si>
    <t>Enero
(Periodo: Sept-Oct-Nov. Dic./2016)</t>
  </si>
  <si>
    <t xml:space="preserve">Docencia </t>
  </si>
  <si>
    <t xml:space="preserve">Investigación </t>
  </si>
  <si>
    <t xml:space="preserve">Registro y Control Académico </t>
  </si>
  <si>
    <t xml:space="preserve">Préstamo de espacios físicos </t>
  </si>
  <si>
    <t>Julio
(Sem A 2016)</t>
  </si>
  <si>
    <t>Mayo
(Ene-Feb-Mar-Abr 2016)</t>
  </si>
  <si>
    <t>Septiembre 
(May-Jun-Jul-Ago 2016)</t>
  </si>
  <si>
    <t xml:space="preserve">AÑO </t>
  </si>
  <si>
    <t>VIGENCIA 2015</t>
  </si>
  <si>
    <t xml:space="preserve">Denominación del Taller </t>
  </si>
  <si>
    <t>Tallerista</t>
  </si>
  <si>
    <t xml:space="preserve">Origen (Nacional o Internacional) </t>
  </si>
  <si>
    <t>Fecha</t>
  </si>
  <si>
    <t xml:space="preserve">N° de Estudiantes participantes </t>
  </si>
  <si>
    <t>7 y 11 de Septiembre de 2015</t>
  </si>
  <si>
    <t xml:space="preserve">N.I. </t>
  </si>
  <si>
    <t xml:space="preserve">12 de mayo de 2015 </t>
  </si>
  <si>
    <t>14 de mayo de 2015</t>
  </si>
  <si>
    <t xml:space="preserve">15 de mayo de 2015 </t>
  </si>
  <si>
    <t xml:space="preserve">26 y 28 de agosto de 2015 </t>
  </si>
  <si>
    <t xml:space="preserve">13 de mayo de 2015 </t>
  </si>
  <si>
    <t>05 de octubre de 2015</t>
  </si>
  <si>
    <t xml:space="preserve">N° Total de Conciertos año 2015 </t>
  </si>
  <si>
    <t xml:space="preserve">Nacionales </t>
  </si>
  <si>
    <t xml:space="preserve">Internacionales </t>
  </si>
  <si>
    <t xml:space="preserve">Total </t>
  </si>
  <si>
    <t>VIGENCIA 2016</t>
  </si>
  <si>
    <t xml:space="preserve">Taller de Flauta Traversa </t>
  </si>
  <si>
    <t xml:space="preserve">Alejandro Sánchez Escuer </t>
  </si>
  <si>
    <t xml:space="preserve">Mexico </t>
  </si>
  <si>
    <t>28 de septiembre de 2016</t>
  </si>
  <si>
    <t xml:space="preserve">Salón 2-2 Edificio Bolivariano </t>
  </si>
  <si>
    <t xml:space="preserve">Taller de Trompeta </t>
  </si>
  <si>
    <t>Philipp Hutter</t>
  </si>
  <si>
    <t>Suiza</t>
  </si>
  <si>
    <t>7 de diciembre de 2016</t>
  </si>
  <si>
    <t xml:space="preserve">Salón 4-1 Edificio Bolivariano </t>
  </si>
  <si>
    <t xml:space="preserve">Música de Cámara. Canto </t>
  </si>
  <si>
    <t xml:space="preserve">Carlos Orlando Rengifo Vásquez (Tenor)
</t>
  </si>
  <si>
    <t>20 de mayo de 2016</t>
  </si>
  <si>
    <t xml:space="preserve">Salón 22. Sede Tradicional </t>
  </si>
  <si>
    <t xml:space="preserve">Música de Cámara. Clarinente </t>
  </si>
  <si>
    <t>Hernán Darío Gutiérrez (Clarinete) 
Guillermo Alberto Marín Rodríguez (Clariente)</t>
  </si>
  <si>
    <t xml:space="preserve">Música de Cámara. Piano </t>
  </si>
  <si>
    <t>Paula Marcela Castaño (Piano)</t>
  </si>
  <si>
    <t xml:space="preserve">Flauta </t>
  </si>
  <si>
    <t>Alejandro Escuer (Flauta)</t>
  </si>
  <si>
    <t xml:space="preserve">Salón 2-1 Edificio Bolivariano </t>
  </si>
  <si>
    <t>Conferencia: La imagen como proyección musical</t>
  </si>
  <si>
    <t>FTZ STUDIO</t>
  </si>
  <si>
    <t>10 de Octubre de 2016</t>
  </si>
  <si>
    <t xml:space="preserve">Taller de Composición musical.
Escalas Sintéticas y sistema modal
</t>
  </si>
  <si>
    <t>Adrían Camilo Ramírez</t>
  </si>
  <si>
    <t>11-14 de Octubre de 2016</t>
  </si>
  <si>
    <t xml:space="preserve">Conferencia: Diálogos – Estudios para guitarra- </t>
  </si>
  <si>
    <t xml:space="preserve">Gustavo Adolfo Niño Castro </t>
  </si>
  <si>
    <t>11 de octubre de 2016</t>
  </si>
  <si>
    <t xml:space="preserve">Taller de Guitarra Eléctrica </t>
  </si>
  <si>
    <t xml:space="preserve">Byron Sánchez </t>
  </si>
  <si>
    <t>11-12 de Octubre de 2016</t>
  </si>
  <si>
    <t>Salón 72</t>
  </si>
  <si>
    <t xml:space="preserve">Taller Resolución de las Pentatónicas en la Improvisación musical  </t>
  </si>
  <si>
    <t xml:space="preserve">Jorge Mario Ortiz Ruiz </t>
  </si>
  <si>
    <t>13 de octubre de 2016</t>
  </si>
  <si>
    <t>El nivel de intercambio de la Institución del año 2016 respecto a la vigencia 2015 no ha presentando ninguna variación: No obstante, se puede analizar que en la vigencia 2015, el número de talleres internacionales fue mayor que en el año 2016, debido a la realización del Festival de Piano. 
Muy seguramente, para la vigencia 2017 el número de talleres internacionales presentará un incremento, respecto al año 2016, puesto que nuevamente se realizará el Festival de Piano. 
Considerando que este indicador depende de los procesos de docencia y extensión y ambos procesos planean para la vigencia 2017 realizar festivales, llevar un registro juicioso de las actividades relacionadas con este tipo de intercambios. 
El proceso de extensión y proyección social planea realizar el Festival de Percusión y el I Encuentro de Pedagogía, en marco de los cuales se realziaran talleres con invitados nacionales y de ser posibles con invitados internacionales.</t>
  </si>
  <si>
    <t>Año 2016</t>
  </si>
  <si>
    <t>Año 2015</t>
  </si>
  <si>
    <t>Año 2017</t>
  </si>
  <si>
    <t xml:space="preserve">Muy Bueno </t>
  </si>
  <si>
    <t xml:space="preserve">Regular </t>
  </si>
  <si>
    <t>Malo</t>
  </si>
  <si>
    <t xml:space="preserve">No Aplicable </t>
  </si>
  <si>
    <t xml:space="preserve">N° Total de participantes </t>
  </si>
  <si>
    <t>% Rango muy bueno y bueno</t>
  </si>
  <si>
    <t xml:space="preserve">Estudiantes de la Facultad de Educación y Artes </t>
  </si>
  <si>
    <t>¿Considera que la formación académica recibida en la institución satisface sus aspiraciones?</t>
  </si>
  <si>
    <t>¿Considera que la institución brinda los conocimientos y herramientas necesarias para prepararle para la vida laboral?</t>
  </si>
  <si>
    <t>¿Considera que las instalaciones e infraestructuras son adecuadas para el proceso formativo? Accesibilidad a la institución</t>
  </si>
  <si>
    <t>¿Considera que las instalaciones e infraestructuras son adecuadas para el proceso formativo? Accesibilidad a los salones</t>
  </si>
  <si>
    <t>¿Considera que las instalaciones e infraestructuras son adecuadas para el proceso formativo?  Iluminación</t>
  </si>
  <si>
    <t>¿Considera que las instalaciones e infraestructuras son adecuadas para el proceso formativo?  Ventilación</t>
  </si>
  <si>
    <t>¿Considera que las instalaciones e infraestructuras son adecuadas para el proceso formativo? . Mobiliario</t>
  </si>
  <si>
    <t xml:space="preserve">¿Considera que las instalaciones e infraestructuras son adecuadas para el proceso formativo?. Seguridad </t>
  </si>
  <si>
    <t>¿Considera que las instalaciones e infraestructuras son adecuadas para el proceso formativo?. Baños</t>
  </si>
  <si>
    <t xml:space="preserve">¿Considera que las instalaciones e infraestructuras son adecuadas para el proceso formativo?. Cafetería </t>
  </si>
  <si>
    <t xml:space="preserve">¿Cómo califica las facilidades que provee la institución para el aprendizaje y la investigación?. Presupuesto </t>
  </si>
  <si>
    <t xml:space="preserve">¿Cómo califica las facilidades que provee la institución para el aprendizaje y la investigación?. Biblioteca </t>
  </si>
  <si>
    <t xml:space="preserve">¿Cómo califica las facilidades que provee la institución para el aprendizaje y la investigación?. Internet </t>
  </si>
  <si>
    <t xml:space="preserve">¿Cómo califica las facilidades que provee la institución para el aprendizaje y la investigación?. Computadores </t>
  </si>
  <si>
    <t xml:space="preserve">¿Cómo califica las facilidades que provee la institución para el aprendizaje y la investigación?. Disponibilidad de Profesores </t>
  </si>
  <si>
    <t>¿Cómo considera las facilidades que brinda la institución para la formación integral del alumno?. Actividades deportivas</t>
  </si>
  <si>
    <t>¿Cómo considera las facilidades que brinda la institución para la formación integral del alumno?. Actividades culturales</t>
  </si>
  <si>
    <t xml:space="preserve">¿Cómo considera las facilidades que brinda la institución para la formación integral del alumno?. Prácticas Laborales </t>
  </si>
  <si>
    <t>¿Cómo califica en general al personal académico?</t>
  </si>
  <si>
    <t>¿Cómo califica la aplicación de técnicas modernas de enseñanza en esta institución?</t>
  </si>
  <si>
    <t>¿Cómo considera a esta institución?</t>
  </si>
  <si>
    <t>¿Cuál de las siguientes opciones define mejor su sentimiento hacia la institución?</t>
  </si>
  <si>
    <t>¿Recomendaría esta institución a otras personas?</t>
  </si>
  <si>
    <t>¿Considera que la institución brinda una formación adecuada que le permite continuar estudios de posgrado en universidades reconocidas a nivel nacional?</t>
  </si>
  <si>
    <t xml:space="preserve">¿Cómo califica el trato, atención y disponibilidad del personal administrativo? Rectoría </t>
  </si>
  <si>
    <t xml:space="preserve">¿Cómo califica el trato, atención y disponibilidad del personal administrativo? Decanatura </t>
  </si>
  <si>
    <t xml:space="preserve">¿Cómo califica el trato, atención y disponibilidad del personal administrativo? Escuela de Música </t>
  </si>
  <si>
    <t xml:space="preserve">¿Cómo califica el trato, atención y disponibilidad del personal administrativo?. Secretaría General </t>
  </si>
  <si>
    <t xml:space="preserve">¿Cómo califica el trato, atención y disponibilidad del personal administrativo?. Pagaduría </t>
  </si>
  <si>
    <t xml:space="preserve">¿Cómo califica el trato, atención y disponibilidad del personal administrativo?. Préstamo de Llaves </t>
  </si>
  <si>
    <t xml:space="preserve">¿Cómo califica el trato, atención y disponibilidad del personal administrativo?. Almacén General </t>
  </si>
  <si>
    <t xml:space="preserve">¿Cómo califica el trato, atención y disponibilidad del personal administrativo?. Registro y Control Académico </t>
  </si>
  <si>
    <t xml:space="preserve">¿Cómo califica el trato, atención y disponibilidad del personal administrativo?. Archivo </t>
  </si>
  <si>
    <t xml:space="preserve">¿Cómo califica el trato, atención y disponibilidad del personal administrativo?. Almacén de Instrumentos </t>
  </si>
  <si>
    <t xml:space="preserve">¿Cómo califica el trato, atención y disponibilidad del personal administrativo?. Biblioteca </t>
  </si>
  <si>
    <t>¿Cómo califica el trato, atención y disponibilidad del personal administrativo?. Bienestar Institucional</t>
  </si>
  <si>
    <t xml:space="preserve">¿Cómo califica el trato, atención y disponibilidad del personal administrativo?. Atención al Usuario </t>
  </si>
  <si>
    <t xml:space="preserve">¿Cómo califica el trato, atención y disponibilidad del personal administrativo?. Personal de Servicios Generales </t>
  </si>
  <si>
    <t xml:space="preserve">¿Cómo califica el trato, atención y disponibilidad del personal administrativo?. Porteros </t>
  </si>
  <si>
    <t xml:space="preserve">¿Cómo califica el trato, atención y disponibilidad del personal administrativo?. Cafetería </t>
  </si>
  <si>
    <t>¿Cómo califica la publicidad de las actividades desarrolladas en la Institución?</t>
  </si>
  <si>
    <t>¿Cómo considera el reconocimiento del Conservatorio del Tolima a nivel nacional?</t>
  </si>
  <si>
    <t>¿Cómo califica los mecanismos de comunicación en la Institución?</t>
  </si>
  <si>
    <t xml:space="preserve">Cuando ha presentado una solicitud, ¿cómo califica la eficacia en la atención recibida? </t>
  </si>
  <si>
    <t xml:space="preserve">Docentes de la Facultad de Educación y Artes </t>
  </si>
  <si>
    <t>¿Considera que en esta institución se promueve adecuadamente la carrera docente de sus profesores?</t>
  </si>
  <si>
    <t xml:space="preserve">¿Cómo califica las facilidades que provee la institución para su aprendizaje e investigación? Biblioteca </t>
  </si>
  <si>
    <t xml:space="preserve">¿Cómo califica las facilidades que provee la institución para su aprendizaje e investigación? Laboratorio </t>
  </si>
  <si>
    <t xml:space="preserve">¿Cómo califica las facilidades que provee la institución para su aprendizaje e investigación? Internet </t>
  </si>
  <si>
    <t xml:space="preserve">¿Cómo califica las facilidades que provee la institución para su aprendizaje e investigación? Computadoras </t>
  </si>
  <si>
    <t xml:space="preserve">¿Cómo califica las facilidades que provee la institución para su aprendizaje e investigación? Presupuesto </t>
  </si>
  <si>
    <t xml:space="preserve">¿Cómo califica las facilidades que provee la institución para su aprendizaje e investigación? Remuneración </t>
  </si>
  <si>
    <t>¿Cómo califica el apoyo que brinda la institución para la capacitación y actualización de su planta docente?</t>
  </si>
  <si>
    <t>¿Cómo califica la transparencia de los procesos electorales para elegir autoridades internas para la institución?</t>
  </si>
  <si>
    <t>¿Cómo califica la cantidad y calidad de profesores visitantes provenientes de universidades del extranjero?</t>
  </si>
  <si>
    <t>¿Considera que las instalaciones e infraestructuras son las adecuadas para realizar su labor docente?</t>
  </si>
  <si>
    <t xml:space="preserve">¿Cómo considera las facilidades que brinda la institución para la formación integral del alumno? Actividades Deportivas </t>
  </si>
  <si>
    <t xml:space="preserve">¿Cómo considera las facilidades que brinda la institución para la formación integral del alumno? Actividades Culturales </t>
  </si>
  <si>
    <t xml:space="preserve">¿Cómo considera las facilidades que brinda la institución para la formación integral del alumno? Prácticas Laborales </t>
  </si>
  <si>
    <t>¿Cómo califica las facilidades que brinda la institución para la aplicación de técnicas modernas de enseñanza?</t>
  </si>
  <si>
    <t xml:space="preserve">¿Cómo califica el trato, atención y disponibilidad del personal administrativo?. Fotocopiadora </t>
  </si>
  <si>
    <t>Cuando ha presentado una solicitud, ¿cómo califica la eficacia en la atención recibida? (tiempo de respuesta).</t>
  </si>
  <si>
    <t xml:space="preserve">Estudiantes de la Escuela de Música </t>
  </si>
  <si>
    <t>¿Considera que la educación musical recibida en la Escuela de Música, cumple con sus expectativas?</t>
  </si>
  <si>
    <t xml:space="preserve">¿Considera que la educación musical recibida en la Escuela de Música es adecuada y permite integración con los procesos de la Facultad de Educación y Artes? </t>
  </si>
  <si>
    <t xml:space="preserve">¿Cómo califica los materiales suministrados por la Escuela de Música para el desarrollo de sus clases? Salones </t>
  </si>
  <si>
    <t xml:space="preserve">¿Cómo califica los materiales suministrados por la Escuela de Música para el desarrollo de sus clases? Silletería </t>
  </si>
  <si>
    <t xml:space="preserve">¿Cómo califica los materiales suministrados por la Escuela de Música para el desarrollo de sus clases? Instrumentos Musicales </t>
  </si>
  <si>
    <t xml:space="preserve">¿Cómo califica los materiales suministrados por la Escuela de Música para el desarrollo de sus clases? Recursos Video-Becas y grabadoras </t>
  </si>
  <si>
    <t xml:space="preserve">¿Cómo califica a los Docentes de la Escuela de Música? </t>
  </si>
  <si>
    <t>¿Cómo califica la Gestión realizada por la Directora de la Escuela de Música Tatiana Cecilia Arias?</t>
  </si>
  <si>
    <t xml:space="preserve">¿Cómo califica el trato, atención y disponibilidad del personal administrativo? Auxiliar Escuela de Música </t>
  </si>
  <si>
    <t xml:space="preserve">¿Cómo califica el trato, atención y disponibilidad del personal administrativo? Pagaduría </t>
  </si>
  <si>
    <t xml:space="preserve">¿Cómo califica el trato, atención y disponibilidad del personal administrativo? Préstamo de Llaves </t>
  </si>
  <si>
    <t>¿Cómo considera a la Escuela de Música?</t>
  </si>
  <si>
    <t>¿Cuál de las siguientes opciones define mejor su sentimiento hacia la Escuela de Música? (Orgulloso-decepcionado)</t>
  </si>
  <si>
    <t>¿Recomendaría la Escuela de Música a otras personas?</t>
  </si>
  <si>
    <t>Cuando ha presentado una solicitud, ¿cómo califica la eficacia en la atención recibida? (tiempo de respuesta)</t>
  </si>
  <si>
    <t xml:space="preserve">Docentes de la Escuela de Música </t>
  </si>
  <si>
    <t>¿Considera que La Educación musical en la Escuela de Música es adecuada y permite integración con los procesos de la Facultad de Educación y Artes?</t>
  </si>
  <si>
    <t xml:space="preserve">¿Considera que las instalaciones e infraestructuras son las adecuadas para realizar su labor docente? Accesibilidad a la Institución </t>
  </si>
  <si>
    <t xml:space="preserve">¿Considera que las instalaciones e infraestructuras son las adecuadas para realizar su labor docente? Accesibilidad a los salones </t>
  </si>
  <si>
    <t xml:space="preserve">¿Considera que las instalaciones e infraestructuras son las adecuadas para realizar su labor docente? Iluminación </t>
  </si>
  <si>
    <t xml:space="preserve">¿Considera que las instalaciones e infraestructuras son las adecuadas para realizar su labor docente? Ventilación </t>
  </si>
  <si>
    <t xml:space="preserve">¿Considera que las instalaciones e infraestructuras son las adecuadas para realizar su labor docente? Mobiliario </t>
  </si>
  <si>
    <t>¿Considera que las instalaciones e infraestructuras son las adecuadas para realizar su labor docente? Baños</t>
  </si>
  <si>
    <t xml:space="preserve">¿Considera que las instalaciones e infraestructuras son las adecuadas para realizar su labor docente? Cafetería </t>
  </si>
  <si>
    <t>¿Cómo considera las facilidades que brinda la institución para la formación integral del alumno?</t>
  </si>
  <si>
    <t xml:space="preserve">¿Cómo califica las facilidades que brinda la institución para la aplicación de técnicas modernas de enseñanza? </t>
  </si>
  <si>
    <t xml:space="preserve">¿Cuál de las siguientes opciones define mejor su sentimiento hacia la institución?. Orgulloso-Decepcionado </t>
  </si>
  <si>
    <t xml:space="preserve">¿Cómo califica el trato, atención y disponibilidad del personal administrativo?. Escuela de Música </t>
  </si>
  <si>
    <t xml:space="preserve">¿Cómo considera el reconocimiento del Conservatorio del Tolima a nivel nacional? </t>
  </si>
  <si>
    <t xml:space="preserve">Cuando ha presentado una solicitud, ¿cómo califica la eficacia en la atención recibida? (tiempo de respuesta) </t>
  </si>
  <si>
    <t xml:space="preserve">Personal Administrativo </t>
  </si>
  <si>
    <t>En la Institución hay un buen ambiente de trabajo, en general se siente un buen clima laboral.</t>
  </si>
  <si>
    <t>Contamos con los elementos necesarios para el desempeño de las funciones</t>
  </si>
  <si>
    <t>¿Los medios que utiliza la institución para comunicarse con la comunidad académica, en general, son adecuados?</t>
  </si>
  <si>
    <t>¿La Institución prepara y cualifica a sus funcionarios para que desempeñen sus funciones de una manera adecuada?</t>
  </si>
  <si>
    <t>La Institución cuenta con una estructura organizacional clara; y que responde con eficacia y eficiencia a las funciones que debe cumplir, y a las metas que se ha trazado.</t>
  </si>
  <si>
    <t>Bienestar Institucional cuenta con una buena organización y planifica cada una de sus actividades</t>
  </si>
  <si>
    <t>¿Los recursos materiales con que cuenta Bienestar Institucional (equipos, implementos deportivos, etc.) son suficientes y adecuados para el desarrollo de las diferentes actividades?</t>
  </si>
  <si>
    <t>Los funcionarios administrativos disfrutan con los programas y los eventos que desarrolla bienestar institucional.</t>
  </si>
  <si>
    <t>En la Institución es fácil conocer los indicadores de gestión relacionados con la gestión académica, investigativa y administrativa.</t>
  </si>
  <si>
    <t>El Modelo Estándar de Control Interno -MECI- en la Institución, es una herramienta de gestión que permite prevenir y controlar acciones para una mejora continua en el Conservatorio.</t>
  </si>
  <si>
    <t>La Institución se preocupa por la dotación y el adecuado vestuario de los funcionarios, de cara a las normas de seguridad y la imagen institucional.</t>
  </si>
  <si>
    <t>El correo electrónico institucional es un medio útil para que fluya la información en la institución.</t>
  </si>
  <si>
    <t>En la Institución existen espacios y momentos para que los funcionarios administrativos participen en las decisiones de mejoramiento institucional.</t>
  </si>
  <si>
    <t>En la institución se llevan a cabo actividades cuyo propósito es mantener o mejorar los ambientes de trabajo o el clima laboral adecuado.</t>
  </si>
  <si>
    <t>La Institución posee procedimientos claros y suficientes para atender y satisfacer las problemáticas y necesidades que a diario se le presentan.</t>
  </si>
  <si>
    <t>En la Institución, las decisiones sobre la vida institucional se adoptan en Consejos y Comités; y siempre prevalece el interés general sobre los intereses particulares.</t>
  </si>
  <si>
    <t>Los jefes de las diferentes dependencias retroalimentan a sus funcionarios sobre el desempeño de sus funciones.</t>
  </si>
  <si>
    <t>La Institución muestra interés no solo por el bienestar de sus funcionarios, sino también por el bienestar de sus familias.</t>
  </si>
  <si>
    <t>La planta física de la Institución recibe permanentemente un mantenimiento adecuado.</t>
  </si>
  <si>
    <t>En la Institución se motiva el trabajo del personal administrativo.</t>
  </si>
  <si>
    <t>Los sistemas establecidos en la Institución nos permiten conocer a tiempo los logros en la gestión.</t>
  </si>
  <si>
    <t>La comunicación en la Institución permite conocer a tiempo, la información actual e importante de la Institución.</t>
  </si>
  <si>
    <t>La comunicación entre las directivas y los administrativos es fluida y efectiva.</t>
  </si>
  <si>
    <t>Sistemas como el MECI, Gestión de Calidad, Sistema Institucional de Autoevaluación, son mecanismos de la Institución para evaluar eficientemente su desempeño y gestión.</t>
  </si>
  <si>
    <t>Los trámites en la Institución son fáciles de realizar.</t>
  </si>
  <si>
    <t>Estoy orgulloso de trabajar en la Institución.</t>
  </si>
  <si>
    <t>La Institución se preocupa en avanzar y mejorar continuamente.</t>
  </si>
  <si>
    <t>Recomendaría esta institución a otras personas.</t>
  </si>
  <si>
    <t>¿La publicidad de las actividades desarrolladas en la Institución es adecuada?</t>
  </si>
  <si>
    <t>Semestre A 2016 (Enero - Junio 2016)</t>
  </si>
  <si>
    <t xml:space="preserve">
(Sem A 2016)</t>
  </si>
  <si>
    <t>Enero 2016 
(Sem.B/2015)</t>
  </si>
  <si>
    <t>Semestre B 2016 (Julio -Diciembre 2016)</t>
  </si>
  <si>
    <t>Enero
(Sem.B/2016)</t>
  </si>
  <si>
    <t>Julio 
(Sem. A/2017)</t>
  </si>
  <si>
    <t xml:space="preserve">Para diligenciar este indicador se tomaron en cuenta 178 preguntas propuestas por la ODAEE, Organización de la Américas para la excelencia educativa y el Conservatorio del Tolima. Si embargo, en el informe en word aparecen menos preguntas debido a que las preguntas relacionadas con cada una de las dependnenias y espacios físicos se tomaron de manera individual. 
La encuesta fue aplicada a: 
- Estudiantes de la Facultad: La población total para el Semestre B 2016 fue de 237. La muestra en promedio fue de 26 estudiantes contenstando las preguntas de la ODAEE y 82 las de la Institución. 
- Docentes de la Facultad. La población objetivo para la fecha era de 37, docentes, incluyendo los talleristas, la encuesta fue respondida en promedio por 5 docentes las preguntas de la ODAEE y 26 el resto de preguntas. 
- Estudiantes de la Escuela de Música: la población total es de 592 y se aplicó la encuesta a 168 estudiantes en promedio.
- Docentes de la Escuela de Música: Población total 51 y la encuesta la respondieron en promedio 48 docentes.
- Administrativos: la población total es de 34 y en promedio participaron contenstando la encuesta 31. 
De esta manera, la encuesta la respondió en promedio el 19% de la población total de la Institución o Comunidad Académica. 
El indicador presentó un comportamiento del 79%, superando la meta del 70%. No obstantes, se destacan los siguientes aspectos para que sean uncluidos en los Planes de Mejoramiento por procesos: 
Percepción de los estudiantes de la Facultad. 30%insatisfecho. 41% regularmente satisfecho. 29% satisfecho 
Aspectos negativos 
- Mejorar infraestructura de baños y cafetería
- Mayor presupuesto para investigación, incluyendo TIC
- Mayores facilidades para desarrollar actividades deportivas
- Mayores facilidades para que los estudiantes realicen sus prácticas laborales
- Mejor trato, atención y disponibilidad de personal administrativo de rectoría, decanatura y cafetería  
- Mejor estrategia de publicidad institucional 
- Mejor comunicación institucional
- Mayor eficiencia en la respuesta institucional 
Aspectos por mejorar: 
- Infraestructura para acceder a la Institución, ventilación, seguridad, mobiliario y biblioteca
- Innovar conr las técnicas de enseñanza  
- Atención, tarto y disponibilidad de otras dependencias como: pagaduría, préstamo de llaves, almacén de isntrumentos, bienestar institucional y atención al usuario
Percepción de los Docentes de la Facultadad. 5% insatisfecho. 13% regularmente insatisfecho. 82% satisfecho 
Aspectos negativos
- Práctica laborales para los estudiantes de la Facultad
Aspectos por mejorar
- Mecanismos de comunicación de la Institución
- Respuesta eficiente en las solicitudes
- Trato, atención y disponibilidad del Almacén de Instrumentos y Rectoría 
- Recursos de la Biblioteca 
Percepción de los Estudiantes de la Escuela de Música. 100% satisfechos 
Percepción Docentes de la Escuela de Música. 3% insatisfechos. 3% regularmente insatisfechos. 94% satisfechos 
Aspectos negativos
- Infraestructura de baños 
Aspectos por mejorar
- Infraestructura de la Cafetería 
Percepción Personal Administrativo. 52% insatisfecho. 17% regularmente insatisfecho. 31% satisfecho 
Aspectos negativos 
- Clima laboral
- Estructura organizacional confisa y poco clara para asignar funciones 
- Política de Bienestar Institucional inadecuada: planificación, recursos y servicios 
- Dotación de uniformes
- Espacios insuficientes para la toma de decisiones 
- Comunicación inadecuada entre directivos y administrativos
Aspectos por mejorar
- Efectividad y eficiencia en el MECI
- Retroalimentación de los líderes de procesos con sus funcionarios 
- Comunicaicón institucional
- Capacitaciones a funcionarios más acorde con sus funciones. 
Estos aspectos serán tenidos en cuenta en los planes de mejoramiento y en el Plan de Acción de la vigencia 2017 </t>
  </si>
  <si>
    <t>Julio 2017
(Sem A/2017)</t>
  </si>
  <si>
    <t>Enero 2017
(Sem. B/2016)</t>
  </si>
  <si>
    <t xml:space="preserve">Instalación del aire acondicionado para las aulas 2-1, 2-2, 2-3 y 2-4 del edificio bolivariano </t>
  </si>
  <si>
    <t xml:space="preserve">Elaboración de los estudios y diseños para la construcción de la cafetería y adecuación del patio contiguo a la Sala Alberto Castilla Sede Tradicional del Conservatorio del Tolima </t>
  </si>
  <si>
    <t>Intervenciones mínimas en la Sala Alberto Castilla Sede Tradicional del Conservatorio del Tolima (BIC Inmueble) dentro del componente de preservación del Patrimonio Arquitectónico del Conservatorio del Tolima, en cumplimiento del Convenio Interadministrativo N° 0572 del 27 de mayo de 2016</t>
  </si>
  <si>
    <t>Cerramiento de la Sede del Edificio Bolivariano del Conservatorio del Tolima. Zona de alto riesgo de inseguridad para la Comunidad Académica</t>
  </si>
  <si>
    <t xml:space="preserve">Mejorar las condiciones físicas de los baños de la Sede Tradicional y el Edificio Bolivariano  </t>
  </si>
  <si>
    <t xml:space="preserve">Insonorizar los salones de práctica del área de percusión de la Sede Tradicional del Conservatorio del Tolima </t>
  </si>
  <si>
    <t>Acondicionar físicamente el Archivo Institucional para su adecuado funcionamiento y cumplimiento de la Ley de Archivo</t>
  </si>
  <si>
    <t>SUMINISTRO DE MESA DE PIN PON CON MEDIDAS REGLAMENTARIAS Y ELEMENTOS DEPORTIVOS TALES COMO RAQUETAS, PIMPONES Y CAMISETAS</t>
  </si>
  <si>
    <t>PRESTAR SERVICIOS PROFESIONALES DE LA SALUD PARA LA REALIZACIÓN DE LOS EXÁMENES PERIÓDICOS OCUPACIONALES AL PERSONAL DE PLANTA DE LA INSTITUCIÓN</t>
  </si>
  <si>
    <t>28.551.320</t>
  </si>
  <si>
    <t>ALQUILAR LA CANCHA DE FUTBOL SINTÉTICA PARA EL DESARROLLO DE ACTIVIDAD FÍSICA E INCENTIVAR EL TRABAJO EN EQUIPO Y COLABORATIVO A TRAVÉS DE DESARROLLO DE PARTIDOS Y TORNEOS DE LA COMUNIDAD EDUCATIVA DEL CONSERVATORIO DEL TOLIMA</t>
  </si>
  <si>
    <t xml:space="preserve">Semana Cultural del Conservatorio del Tolima </t>
  </si>
  <si>
    <t xml:space="preserve">Enero </t>
  </si>
  <si>
    <t xml:space="preserve">La Comunidad Académica, que incluye docentes de la Facultad, Talleristas de la Escuela de Música, personal administrativo y estudiantes de la Facultad y la Escuela de Música se calcula que para la vigencia 2015, oscilaba en 950 personas, de las cuales 214 respondieron la Encuesta Institucional lo que representa el 23% del total. 
De la muestra mencionada (214 personas), 85 personas, es decir el 40%, considera que los servicios prestados por el Conservatorio del Tolima son buenos y el 35% (75 personas) consideran que el servicio es excelente. Es decir que, el 75% de los encuestados (160 personas de 214) califican el servicio en un rago de bueno y excelente. 
Los aspectos principales que se tuvieron en cuenta en la evaluación y con base en los cuales se diseñaron las 20 preguntas aplicadas fueron:   
- Servicio Administrativo
- Calidad Académica 
- Capacidad Física para atender la demanda
- Estado de la infraestructura
- Recursos Tecnológicos
- Calidad del Recurso Docente, entre otros
Los aspectos más fuertes de la Institución fueron: 
- Excelente servicio prestado 109/214
- Calidad Académica 100/214
- Competencia y responsabilidad del personal docente 113/214
- Servicio de los porteros 97/100
Los aspectos con la calificación más baja fueron: 
- Estado, mantenimiento y aseo de los baños
- Mecanismos de Comunicación de la Institución 
- Servicio de Cafetería 
- Gestión de los Directivos
Por lo tanto, el Conservatorio del Tolima mediante los procesos de Gestión del Mejoramiento y Planeación y Direccionamiento Estratégico deberá diseñar estrategias orientadas hacia el fortalecimiento de estos aspectos. </t>
  </si>
  <si>
    <t>Excelente</t>
  </si>
  <si>
    <t>¿Cómo considera el desempeño en general de la Institución, teniendo en cuenta la visión y misión establecidas?</t>
  </si>
  <si>
    <t>¿Considera que la formación académica recibida en la institución es pertinente?</t>
  </si>
  <si>
    <t>¿Considera que la Institución cuenta con los instrumentos suficientes para garantizar el cumplimiento de los derechos y deberes de los estudiantes?</t>
  </si>
  <si>
    <t>En términos de idoneidad y experiencia, cómo califica al personal académico de la Institución?</t>
  </si>
  <si>
    <t>¿Considera que las instalaciones e infraestructura son adecuadas para el proceso formativo?</t>
  </si>
  <si>
    <t>¿Cómo califica el estado de aseo y mantenimiento de las instalaciones?</t>
  </si>
  <si>
    <t>¿Considera que los recursos físicos, humanos, técnicos y tecnológicos son suficientes para garantizar los procesos de formación, de acuerdo a la capacidad de la Institución?</t>
  </si>
  <si>
    <t>La dotación de material bibliográfico es adecuada para las necesidades de la Institución?</t>
  </si>
  <si>
    <t>¿Cómo califica las actividades que ofrece la Institución, en marco del Bienestar Institucional y la formación integral de los estudiantes (Actividades deportivas, actividades culturales, prácticas laborales)?</t>
  </si>
  <si>
    <t>¿Cómo califica los mecanismos de comunicación internos de la Institución?</t>
  </si>
  <si>
    <t>¿Considera que los canales mediante los cuales la Institución hace publicidad de sus actividades son adecuados?</t>
  </si>
  <si>
    <t>¿Cuando ha presentado una solicitud verbal o escrita, considera que la respuesta es oportuna y cumple con sus expectativas de información?</t>
  </si>
  <si>
    <t>¿La dotación de instrumentos es adecuada para satisfacer las necesidades de la Institución?</t>
  </si>
  <si>
    <t>¿Como califica el contenido de la página web y redes sociales de la institución?</t>
  </si>
  <si>
    <t>¿Recomendaría esta institución a otras personas para estudiar aquí?</t>
  </si>
  <si>
    <t>¿Cómo califica el trato, atención y disponibilidad del personal administrativo de Rectoría?</t>
  </si>
  <si>
    <t>¿Cómo califica el trato, atención y disponibilidad del personal administrativo de Decanatura?</t>
  </si>
  <si>
    <t>¿Cómo califica el trato, atención y disponibilidad del personal administrativo de Coordinación Académica de la Facultad?</t>
  </si>
  <si>
    <t>¿Cómo califica el trato, atención y disponibilidad del personal administrativo de Escuela de Música?</t>
  </si>
  <si>
    <t>¿Cómo califica el trato, atención y disponibilidad del personal administrativo de Secretaría General?</t>
  </si>
  <si>
    <t>¿Cómo califica el trato, atención y disponibilidad del personal administrativo de Pagaduría?</t>
  </si>
  <si>
    <t>¿Cómo califica el trato, atención y disponibilidad del personal administrativo de Préstamo de Salones?</t>
  </si>
  <si>
    <t>¿Cómo califica el trato, atención y disponibilidad del personal administrativo de Almacén General?</t>
  </si>
  <si>
    <t>¿Cómo califica el trato, atención y disponibilidad del personal administrativo de Registro y Control Académico?</t>
  </si>
  <si>
    <t>¿Cómo califica el trato, atención y disponibilidad del personal administrativo de Archivo?</t>
  </si>
  <si>
    <t>¿Cómo califica el trato, atención y disponibilidad del personal administrativo de Banco de Instrumentos?</t>
  </si>
  <si>
    <t>¿Cómo califica el trato, atención y disponibilidad del personal administrativo de Biblioteca?</t>
  </si>
  <si>
    <t>¿Cómo califica el trato, atención y disponibilidad del personal administrativo de Bienestar Institucional?</t>
  </si>
  <si>
    <t>¿Cómo califica el trato, atención y disponibilidad del personal administrativo de Atención al Usuario?</t>
  </si>
  <si>
    <t>¿Cómo califica el trato, atención y disponibilidad del personal administrativo de Personal de Servicios Generales?</t>
  </si>
  <si>
    <t>¿Cómo califica el trato, atención y disponibilidad del personal administrativo de Personal de la Fotocopiadora?</t>
  </si>
  <si>
    <t>¿Cómo califica el trato, atención y disponibilidad del personal administrativo de Personal de los vigilantes?</t>
  </si>
  <si>
    <t>¿Cómo califica el trato, atención y disponibilidad del personal administrativo de Personal de la Cafetería?</t>
  </si>
  <si>
    <t>¿Cómo califica el apoyo que brinda la Institución para la capacitación y actualización de sus docentes?</t>
  </si>
  <si>
    <t>¿Considera que las instalaciones e infraestructura son las adecuadas para realizar su labor docente?</t>
  </si>
  <si>
    <t xml:space="preserve">¿Considera que los recursos físicos, humanos, técnicos y tecnológicos son suficientes para garantizar el cumplimiento de la misión y visión institucional? </t>
  </si>
  <si>
    <t>¿La dotación de material bibliográfico es adecuada para las necesidades de la Institución?</t>
  </si>
  <si>
    <t>¿Considera que los Planes de Estudio están acorde con las necesidades de la Institución y dinámicas propuestas por el Ministerio de Educación?</t>
  </si>
  <si>
    <t>¿Considera que la gestión de convenios a nivel nacional e internacional es adecuada para fortalecer la imagen institucional?</t>
  </si>
  <si>
    <t>¿Cómo califica los mecanismos de comunicación interna de la Institución?</t>
  </si>
  <si>
    <t>¿Considera que los canales de publicidad de las actividades de la Institución son suficientes y adecuados?</t>
  </si>
  <si>
    <t>¿Considera que la Institución ofrece los recursos necesarios para realizar una adecuada gestión académica, investigativa y administrativa?</t>
  </si>
  <si>
    <t>¿Cuando ha presentado una solicitud oral o escrita, considera que la respuesta es oportuna y cumple con sus expectativas de información?</t>
  </si>
  <si>
    <t>¿Considera que los tramites en la Institución son fáciles de realizar?</t>
  </si>
  <si>
    <t>¿Se siente motivado para  laborar en la Institución? (Incentivos)</t>
  </si>
  <si>
    <t>¿Considera que la Institución ha implementado actividades orientadas al mejoramiento continuo en el aspecto académico y administrativo?</t>
  </si>
  <si>
    <t>¿Cómo califica el contenido de la página web y redes sociales de la institución?</t>
  </si>
  <si>
    <t>¿En términos de idoneidad y experiencia, cómo califica al personal académico de la Institución?</t>
  </si>
  <si>
    <t xml:space="preserve">Talleristas de la Escuela de Música </t>
  </si>
  <si>
    <t xml:space="preserve"> La dotación de material bibliográfico es adecuada para las necesidades de la Institución?</t>
  </si>
  <si>
    <t>Como califica el contenido de la página web y redes sociales de la institución?</t>
  </si>
  <si>
    <t>¿Recomendaría esta institución a otras personas?.</t>
  </si>
  <si>
    <t>¿Cómo considera el desempeño en general de la Institución, teniendo en cuenta la visión y misión establecidas?.</t>
  </si>
  <si>
    <t>¿Considera que cuenta con los recursos necesarios para el desempeño de sus funciones?</t>
  </si>
  <si>
    <t>¿Considera que la comunicación interna es adecuada para facilitar el cumplimiento de funciones, en términos de eficacia y eficiencia?</t>
  </si>
  <si>
    <t>¿La Institución cuenta con una estructura organizacional clara; y que responde con eficacia y eficiencia a las funciones que debe cumplir, y a las metas que se ha trazado?</t>
  </si>
  <si>
    <t>¿Cómo califica las actividades que ofrece la Institución, en marco del Bienestar Institucional y la formación integral de los servidores (Actividades deportivas, actividades culturales, capacitaciones en formación integral, entre otras)?</t>
  </si>
  <si>
    <t>¿La Alta Dirección comunica y abre espacios para la participación en la toma de decisiones?</t>
  </si>
  <si>
    <t>¿En la institución se llevan a cabo actividades cuyo propósito es mantener o mejorar los ambientes de trabajo o el clima laboral?</t>
  </si>
  <si>
    <t>¿La Institución posee procedimientos claros y suficientes para atender y satisfacer las problemáticas y necesidades que a diario se le presentan?</t>
  </si>
  <si>
    <t>¿Considera que la gestión administrativa está articulada a los procesos académicos e investigativos?</t>
  </si>
  <si>
    <t>¿El Modelo Estándar de Control Interno -MECI- en la Institución, es una herramienta de gestión que permite prevenir y controlar acciones para una mejora continua en el Conservatorio?</t>
  </si>
  <si>
    <t xml:space="preserve">¿Considera que las actividades institucionales se desarrollan cumpliendo con el principio de planeación y coordinación? </t>
  </si>
  <si>
    <t>¿Cómo califica a su jefe inmediato en cuanto a la  retroalimentación y motivación sobre el desempeño de sus funciones o actividades?</t>
  </si>
  <si>
    <t>¿La comunicación en la Institución  permite  conocer a tiempo, la información actual e importante de la Institución?</t>
  </si>
  <si>
    <t>¿Los trámites en la Institución son fáciles de realizar?</t>
  </si>
  <si>
    <t>Semestre A 2017 (15 de mayo - 03 de junio 2017)</t>
  </si>
  <si>
    <t>Promedio</t>
  </si>
  <si>
    <r>
      <rPr>
        <sz val="10"/>
        <rFont val="Calibri"/>
        <family val="2"/>
      </rPr>
      <t>≥</t>
    </r>
    <r>
      <rPr>
        <sz val="10"/>
        <rFont val="Gotham Light"/>
        <family val="2"/>
      </rPr>
      <t>0%</t>
    </r>
  </si>
  <si>
    <t xml:space="preserve">Se puede observar que para la segunda revisión del Plan de Acción 2016 se tuvieron en cuenta todos los procesos y dependencias, excepto el almacén de instrumentos qcon quien se programó un control al cumplimiento parcial de actividades para el día 04 de noviembre de 2016. Durante el proceso de seguimiento y evaluación, se pudo evidenciar que el proceso de docencia e investigación presentaron un mejoramiento significativo, no sólo en el cumplimiento de las actividades programadas para este seguimiento, sino con el cumplimiento de las actividades pendientes del primer seguimiento. Tanto investigación como docencia cumplieron con la totalidad de actividades pendientes, excepto la actividad de docencia relacionada con capacitación a los docentes en TIC. No obstante, el Decano se comprometió a inicira el proceso de gestión ante entidades como el SENA, Ministerio de las TIC y la ESAP. Las actividades que no fueron cumplidas oportunamente de los procesos de Planeación y Direccionamiento Estratégico, Bienestar Institucional y Servicios de Apoyo están relacionadas con la elaboración de documentos de política institucional tales como: 
- Plan de Incentivos Institucional 
- Política de Bienestar Institucional 
- Política Institucional de atención a la comunidad en condición o riesgo de vulnerabilidad
- Política de reducción, reutilización y reciclaje de los recursos ambiental en la Institución, entre otros. 
Por lo tanto, se recomienda la contratación de un consultor o un coordinador que facilite la elaboración de estos documentos, importantes para la Institución, incluyendo socializaciones para su implementación y seguimiento al cumplimiento de los mismos. De igual manera, Planeación y Direccionamiento Estratégico incumplió con actividades relacionadas con obras de infraestructura, las cuales serán entregadas en el mes de diciembre de 2016.  Finalmente, se recomienda que desde planeación y control interno se diseñe y aplique una estrategia orientada hacia el seguimiento al cumplimiento del Código de Ética y Buen Gobierno; Mapa de Riesgos Institucionales y de Corrupción y Manual de Atención al Ciudadano. </t>
  </si>
  <si>
    <t>Gestión de Bienes y Servicios (Almacén General)</t>
  </si>
  <si>
    <t xml:space="preserve">El plan de Acción 2017 quedó constituido por un total de 177 actividades, las cuales se revisarán en tres (3) momentos: una revisión en el mes de Mayo, otra en el mes de agosto y la final en el mes de diciembre. Para la primera revisión, se programaraon todos los procesos, incluyendo las actividades de préstamo de espacios físicos, biblioteca y banco de instrumentos, las cuales pertenecen al proceso de gestión de bienes y servicios; y las actividades relacionadas con el archivo de gestión que pertenece al proceso de gestión administrativa, jurídica y del talento humano. Como se puede evidenciar en la tabla de registro estadístico del indicador, se revisaron 14 dependencias con un total de 21 actividades que debían ser ejecutadas a 30 de Abril de 2017. Las 21 actividades revisadas representan el 12% del total de actividades programadas para la vigencia 2017. De las 21 actividades, los responsables cumplieron a satisfacción (avance del 60% como mínimo) con 19 de ellas, quedando pendientes por cumplir dos actividades, una del proceso de Docencia y otra del proceso de Gestión Administrativa, Jurídica y del Talento Humano que se revisarán en el segudo seguimiento. 
El resto de los procesos cumplieron con las actividades y aquellas que no lograron un cumpliento del 100%, pero sí superior al 60%, se registraron en las actas de seguimiento compromisos que serán revisados en el segundo seguimiento.
La explicación por la cual algunas dependencias no presentan actividades registradas es que éstas hicieron su programación con corte de junio y diciembre de 2017. Sin embargo, todas las dependencias fueron revisadas y presentaron avances en la ejecución de las mismas.  
</t>
  </si>
  <si>
    <t>Para el segundo seguimiento del Plan de Acción 2017 se programó la revisión a los procesos que tenían actividades por cumplir con corte a 31 de Agosto de 2017. También se revisaron los compromisos adquiridos en el primer seguimiento, los cuales debían ser cumplidos en la presente evaluación. Se realizó seguimiento a los 10 procesos institucionales, exceptuando el proceso de Investigación, Registro y Control Académico y Extensión y Proyección Social, junto con el procedimiento de préstamo de instrumentos muiscales debido a que sus actividades tienen plazo de ejecución a 01 de Diciembre y no presentan pendientes. 
Se puede apreciar en el indicador que se logró un cumplimiento del 72%, por debajo de la meta, debido a que de los 7 procesos evaluados sólo 2 procesos (Docencia y Gestión de Bienes y Servicios) ejecutaron sus actividades satisfactoriamente. Los procesos restantes quedaron con actividades pendientes, las cuales deberán ser revisadas en el último seguimiento. Es importante aclarar que el proceso de Bienestar Institucional requiere la elaboración y actualización de documentos, para lo cual debe fijar planes de trabajo concretos con fechas, actividades y responsables. Asimismo, definir un funcionario o contratista específico que se encargue de la organización de la información en el documento y de esta manera, se garantice su elaboración final como producto para entregar y aprobar a la dirección competente. De igual modo, el proceso de Planeación y Direccionamiento Estratégico deberá posponer la ejecución de actividades de este año para la próxima vigencia considerando que actualmente se están desarrollando obras de infraestructura que obligan a deshabilitar espacios físicos importantes para la Comunidad Académica e iniciar nuevas obras generaría un impedimento para el tránsito y desarrollo académico de la misma.</t>
  </si>
  <si>
    <t>Enero
(Periodo: Sept-Oct-Nov. Dic./2017)</t>
  </si>
  <si>
    <t xml:space="preserve">Se logró un cumplimiento en la ejecución del Plan de Acción 2017 del 83%, superando la meta establecida por SGC del 80%. Los procesos que lograron un cumplimiento menor al 100%, se les hará seguimiento a inicios de la vigencia 2018 con el objetivo que las actividades pendientes sean incluidas en la formulación del Plan de Acción 2018. Los procesos que se destacaron por el cumplimiento del 100% de las actividades son: 
- Gestión del Mejoramiento
- Gestión Operativa y Financiera
- Gestión de Bienes y Servicios 
Los demás procesos presentaron un porcentaje de avance superior al 65% y las actividades pendientes se tendrán en cuenta el la formulación del Plan de Acción 2018. 
- Planeación y Direccionamiento Estratégico. 68%
- Docencia. 74%
- Registro y Control Académico. 86%
- Bienestar Institucional. 84%
- Gestión Administrativa, Jurídica y del Talento Humano. 76%
- Investigación. 77%
- Extensión y Proyección Social. 70%
Los procesos que menos actividades ejecutaron fueron: Planeación, Docencia, Extensión y Proyección Social. Por lo tanto serán incluidas en el Plan de Acción 2018, siempre y cuando la Institución tenga los recursos y la capacidad para ejecutarlas. 
</t>
  </si>
  <si>
    <t xml:space="preserve">Enero
</t>
  </si>
  <si>
    <t>Enero 2017
(Sem. B/2017)</t>
  </si>
  <si>
    <t>Enero
(Sem.B/2017)</t>
  </si>
  <si>
    <t>Julio 
(Sem. A/2018)</t>
  </si>
  <si>
    <t>Semestre B 2017 (Julio - Diciembre 2017)</t>
  </si>
  <si>
    <t xml:space="preserve">Para realizar la Evaluación Institucional del Primer Semestre de 2017 se elaboraron preguntas, aproximadamente 16, por cada grupo poblacional, indagando sobre la percepción que tienen (muy buena, buena, regular y mala) respecto a temas relacionadas con: 
- Desempeño general de la Institución, teniendo en cuenta su misión
- Formación académica que brinda la Institución
- Recursos físicos, tecnológicos, técnicos, humanos y económicos con los cuales cuenta la Institución
- Calidad, aseo y mantenimiento de las instalaciones e infraestructura
- Dotación de instrumentos musicales y material bibliográfico
- Actividades que se desarrollan en marco de la política de Bienestar Institucional
- Comunicación interna 
- Difusión y publicidad en redes, página web y otros medios
- Atención oportuna a solicitudes verbales y escritas
- Atención al usuario por parte de cada una de las dependencias
- Capacitación a docentes, talleristas y administrativos
- Imagen Institucional a nivel nacional e internacional, entre otros. 
La población objetivo de la encuesta fue: 
- Estudiantes de la Facultad de Educación y Artes con una participación del 22% sobre el total de estudiantes
- Docentes de la Facultad, con una partiicpación sobre el total del 83%
- Talleristas de la Escuela de Música, con una participación sobre el total del 65%
- Estudiantes de la Escuela de Música, con una partiicpación total del 19%, y
- Administrativos de la Institución con una aprticipación del 100%
De esta manera, se puede evidenciar que hubo una partiicpación de más del 50% de la Comunidad Académica, exceptuando los estudiantes de la Escuela de Música. 
Como se puede observar en el cuadro de tabulación de respuestas, en promedio, el 78% de la Comunidad Educativa calificó los diferentes items de manera positiva. (muy bueno y bueno). Siendo más específicos, el 67% de las respuestas a las preguntas se encuentran en el rango de muy bueno y bueno. En el caso de los docentes de la Facultad este porcentaje es del 85%; el 90% de los talleristas encuestados consideraron respuestas entre el muy bueno y bueno; en el caso de los estudiantes de la Escuela de Música es del 83% y finalmente, el 69% de los administrativos consideran que la Institución en sus diferentes aspectos se encuentra entre muy bueno y bueno. Es decir, que estos últimos son los que más presentan inconformismos con los diferentes aspectos. 
Sin embargo, cabe resaltar que las personas que calificaron de manera negativas alguno de los aspectos mencionados, coinciden en los mismos, siendo éstos: 
- Aseo y mantenimiento de las instalaciones, especialmente los baños de la Sede Tradicional.
- Material bibliográfico insuficiente y descatualizado, especialmente el relacionado con teoría de la música e interpretación de la música del siglo XX. 
- Actividades de Bienestar Institucional escasas y poco atractivas. 
- Comunicaicón interna inadecuada
- Mejorar el trato en las siguientes dependencias: Rectoría, pagaduría, Decanatura, Banco de Instrumentos, Préstamo de llaves. Se puede apreciar que cuando se refieren al trato de rectoría se relaciona éste con la accesibilidad al rector y cercanía de éste con los estudiantes. 
- Altos precios y atención inadecuada en la cafetería
- Clima Laboral inadecuado. 
También se consideraron los siguientes aspectos en alerta amarilla, es decir no tan graves, pero se les debe prestar atención: 
- Difícil acceso para préstamo de instrumentos.
- Mejor publicidad de los servicios y actividades de la Institución por redes sociales y otros medios
- Respuesta inoportuna de solicitudes verbales y escritas
- Los talleristas y administrativos solicitan capacitaciones adecuadas para mejorar su desempeño
- Estructura organizacional más clara para el desarrollo de funciones por parte de los administrativos
- Gestión de convenios a nivel nacional e internacional que mejoren la movilidad de la Comunidad Académica y
- Mejor articulación entre los procesos administrativos, académicos e investigativos. </t>
  </si>
  <si>
    <t xml:space="preserve">Estudiantes de la Facultad de Educación y Artes y Escuela de Música </t>
  </si>
  <si>
    <t xml:space="preserve">% Rango excelente y buenas </t>
  </si>
  <si>
    <t>Vigencia 2017</t>
  </si>
  <si>
    <t>Música de Camara</t>
  </si>
  <si>
    <t xml:space="preserve">Kleinhapl/Woyke
</t>
  </si>
  <si>
    <t xml:space="preserve">25 de Marzo </t>
  </si>
  <si>
    <t>Salón Alberto Castilla</t>
  </si>
  <si>
    <t>Comversatorio Composición</t>
  </si>
  <si>
    <t xml:space="preserve">Ricardo Llorca
</t>
  </si>
  <si>
    <t xml:space="preserve">29 de marzo </t>
  </si>
  <si>
    <t>Salón 22</t>
  </si>
  <si>
    <t>Canto</t>
  </si>
  <si>
    <t xml:space="preserve">Mc McClure (EEUU)
Nancy Fabiola Herrera (ESPAÑA) 
</t>
  </si>
  <si>
    <t xml:space="preserve">EEUU 
España </t>
  </si>
  <si>
    <t xml:space="preserve">13 de mayo </t>
  </si>
  <si>
    <t>FESTIVAL DE PIANO</t>
  </si>
  <si>
    <t xml:space="preserve">Jorge Prats </t>
  </si>
  <si>
    <t xml:space="preserve">Cuba </t>
  </si>
  <si>
    <t>22 al 26 de mayo</t>
  </si>
  <si>
    <t>Auditorio Dario Echandia</t>
  </si>
  <si>
    <t xml:space="preserve">Ching Yun Hu </t>
  </si>
  <si>
    <t xml:space="preserve">Taiwan
</t>
  </si>
  <si>
    <t xml:space="preserve">Alexandre Moutoukine
</t>
  </si>
  <si>
    <t>Rusia</t>
  </si>
  <si>
    <t xml:space="preserve">Guerassim Voronkov </t>
  </si>
  <si>
    <t>Violonchelo</t>
  </si>
  <si>
    <t xml:space="preserve">Susana Stefanovic
</t>
  </si>
  <si>
    <t xml:space="preserve">Belgrado </t>
  </si>
  <si>
    <t>8 al 10 de agosto</t>
  </si>
  <si>
    <t>Taller de Superar inhibiciones, miedos y contracturas en el escenario</t>
  </si>
  <si>
    <t xml:space="preserve">Ingrid Zur </t>
  </si>
  <si>
    <t xml:space="preserve">Argentina </t>
  </si>
  <si>
    <t>Gestión</t>
  </si>
  <si>
    <t xml:space="preserve">Festival de  Piano </t>
  </si>
  <si>
    <t xml:space="preserve">Juan Andrés Acosta </t>
  </si>
  <si>
    <t xml:space="preserve">Colombiano </t>
  </si>
  <si>
    <t xml:space="preserve">22 y 23 de mayo </t>
  </si>
  <si>
    <t>$2.500.000</t>
  </si>
  <si>
    <t xml:space="preserve">Semana de la Cultura: Literatura y Música </t>
  </si>
  <si>
    <t>Gregorio Sánchez</t>
  </si>
  <si>
    <t xml:space="preserve">Salón 22 Conservatorio del Tolima </t>
  </si>
  <si>
    <t xml:space="preserve">Gestión </t>
  </si>
  <si>
    <t xml:space="preserve">Semana de la Cultura: Presencia de la Música en el Cine </t>
  </si>
  <si>
    <t>Mauricio Romero</t>
  </si>
  <si>
    <t xml:space="preserve">Semana de la Cultura: Historia del Rock y del Blues </t>
  </si>
  <si>
    <t xml:space="preserve">Arturo González Valderrama </t>
  </si>
  <si>
    <t xml:space="preserve">Semana de la Cultura: Talleres de Teatro </t>
  </si>
  <si>
    <t xml:space="preserve">Leonardo Jiménez </t>
  </si>
  <si>
    <t xml:space="preserve">Salón Ballet Edificio Bolivariano </t>
  </si>
  <si>
    <t xml:space="preserve">9 al 13 de Octubre </t>
  </si>
  <si>
    <t xml:space="preserve">Semana de la Cultura: Técnica de Estudio en el Piano </t>
  </si>
  <si>
    <t>Andrés Ovalle</t>
  </si>
  <si>
    <t xml:space="preserve">Salón Alberto castilla </t>
  </si>
  <si>
    <t>Semana de la Cultura: Sector Musical "Emprendimiento Musical"</t>
  </si>
  <si>
    <t xml:space="preserve">Nayibe Orozco </t>
  </si>
  <si>
    <t xml:space="preserve">Semana de la Cultura: Rangos y Frecuencias Musicales </t>
  </si>
  <si>
    <t xml:space="preserve">Edilson Gómez </t>
  </si>
  <si>
    <t xml:space="preserve">Semana de la Cultura: Improvisación en el Saxofón </t>
  </si>
  <si>
    <t>Oscar Amórtegui</t>
  </si>
  <si>
    <t>Semana de la Cultura: Taller de Pintura</t>
  </si>
  <si>
    <t xml:space="preserve">Pedro Cabrera </t>
  </si>
  <si>
    <t>Salón 2-2</t>
  </si>
  <si>
    <t>N° Total de Conciertos año 2016</t>
  </si>
  <si>
    <t>N° Total de Conciertos año 2017</t>
  </si>
  <si>
    <t xml:space="preserve">El nivel de intercambio de la Institución del año 2017 respecto a la vigencia 2016 presentó un incremento del 58%. Se puede observar que los talleres que más influencia tuvieron en el incremento fueron los internacionales, que para el año 2016 fueron  4 y para la vigencia 2017 aumentaron a 9. Este incremento significativo se debe a la Realización del Festival de Piano, evento internacional que la Institución organiza cada 2 años.   </t>
  </si>
  <si>
    <t>REALIZAR LAS REPARACIONES,  ARREGLOS  LOCATIVOS,  ACONDICIONAMIENTO ACÚSTICO Y DE CLIMATIZACIÓN A  LOS ESPACIOS FISICOS (503 – 504) DEL EDIFICIO BOLIVARIANO DEL CONSERVATORIO DEL TOLIMA,  PARA  EL LABORATORIO PROFESIONAL DE MIDI “MUSICAL INSTRUMENTS DIGITAL INTERFACE” DE LA TECNOLOGÍA  EN PRODUCCIÓN MUSICAL Y SONIDO”, DE LA FACULTAD DE EDUCACIÓN Y ARTES</t>
  </si>
  <si>
    <t>Suministro e instalación de dos plantas eléctricas con capacidad de 120kva/96 cabinada e insonora para la Sede Tradicional y el Edificio Bolivariano del Conservatorio del Tolima</t>
  </si>
  <si>
    <t>Construcción de la cafetería y adecuación del patio contiguo a la Sala Alberto Castilla Sede Tradicional del Conservatorio del Tolima, según aprobación del Ministerio de Cultura – Resolución N°3093 del 16 de noviembre de 2016 y licencia de construcción de la Curaduria urbana uno Resolución N°73001-1-17-0243 del 6 de junio de 2017</t>
  </si>
  <si>
    <t>Adecuaciones y reparaciones locativas de la biblioteca  institucional ubicada en la sede del Edificio Bolivariano del Conservatorio del Tolima Institución de Educación Superior en marco del Convenio de Asociación Nº 1053 de 2017 suscrito con el Ministerio de Educación Nacional</t>
  </si>
  <si>
    <t xml:space="preserve">Insonorización y climatización.
Realizar los estudios, diseños, suministro e instalación de las puertas y ventanas del Edificio Bolivariano para la insonorización de las aulas de práctica musical, 2-1, 2-2, 3-1, 3-2, 4-1, 4-2 dando cumplimiento al proyecto N°2 del Plan de Fomento a la calidad 2016 aprobado por el Consejo Directivo del Conservatorio del Tolima junto al aval del Ministerio de Educación Nacional
</t>
  </si>
  <si>
    <t>Remodelación y modernización de los baños del Edificio Bolivariano con optimización del sistema de bombeo en redes hidráulicas, eléctricas y sanitarias</t>
  </si>
  <si>
    <t>CONTRATAR LOS SERVICIOS PARA LA PUBLICACIÓN  IMPRESA DE LA  REVISTA MÚSICA CULTURA Y PENSAMIENTO NO. 6 Y 7 (INCLUYE SEPARATAS) Y EL LIBRO LEGADO MUSICAL Y CULTURAL DEL CORO DEL TOLIMA 1948-1969 Y CUADERNILLO CON SELECCIÓN DE ARREGLOS, SEGÚN LO ESTIPULADO EN EL CONVENIO 1247 DEL AÑO 2017 FIRMADO ENTRE EL CONSERVATORIO DEL TOLIMA Y EL MINISTERIO DE EDUCACIÓN NACIONAL</t>
  </si>
  <si>
    <t>SUMINISTRO DE SOFTWARE ACADÉMICO, ADQUISICIÓN DE LICENCIA DE USO, INSTALACIÓN, PUESTA EN MARCHA, CAPACITACIÓN Y SOPORTE TÉCNICO CON USUARIOS ILIMITADOS DE SOFTWARE INTEGRADO DE GESTIÓN ACADÉMICA PARA EL CONSERVATORIO DEL TOLIMA</t>
  </si>
  <si>
    <t>PRESTAR SERVICIOS DE PROFESIONALES DE LA SALUD PARA LA REALIZACIÓN DE LOS EXÁMENES MÉDICOS PARA GRADUANDOS DEL CONSERVATORIO DEL TOLIMA, EXÁMENES OCUPACIONALES (INGRESOS, EGRESO Y PERIÓDICOS) AL PERSONAL DE PLANTA DE LA INSTITUCIÓN Y DEMÁS EXÁMENES QUE LA INSTITUCIÓN REQUIERA</t>
  </si>
  <si>
    <t>PRESTAR LOS SERVICIOS PROFESIONALES PARA REVISAR LA PROPUESTA CURRICULAR ACTUAL Y ELABORAR LOS CAPITULOS DE DENOMINACIÓN, JUSTIFICACIÓN Y PLAN DE ESTUDIO DEL DOCUMENTO MAESTRO DE LA NUEVA PROPUESTA ACADÉMICA DE TECNOLOGÍA EN REPARACIÓN DE INSTRUMENTOS DE CUERDA</t>
  </si>
  <si>
    <t>PRESTAR EL SERVICIO DE APOYO PARA REALIZAR ACTIVIDADES DE PREVENCIÓN Y PROMOCIÓN EN SALUD ASÍ COMO BRINDAR UNA EFECTIVA ATENCIÓN EN PRIMEROS AUXILIOS A LA COMUNIDAD EDUCATIVA DEL CONSERVATORIO DEL TOLIMA</t>
  </si>
  <si>
    <t>ALQUILER DE CANCHAS DE FUTBOL SINTÉTICO PARA ACTIVIDADES DEPORTIVAS DE LA COMUNIDAD EDUCATIVA DEL CONSERVATORIO DEL TOLIMA Y LOGÍSTICA DEL TORNEO INTERNO DE FÚTBOL</t>
  </si>
  <si>
    <t xml:space="preserve">Adquisición de material bibliográfico para la Biblioteca Institucional </t>
  </si>
  <si>
    <t xml:space="preserve">145.889.546
</t>
  </si>
  <si>
    <t>PRESTAR EL SERVICIO DE GIMNASIO PARA LA COMUNIDAD EDUCATIVA DEL CONSERVATORIO DEL TOLIMA (ESTUDIANTES, DOCENTES, ADMINISTRATIVOS, GRADUADOS)</t>
  </si>
  <si>
    <t>COORDINAR LAS ACTIVIDADES RECREATIVAS, DEPORTIVAS Y DE ACTIVIDAD FÍSICA EN EL CONSERVATORIO DEL TOLIMA</t>
  </si>
  <si>
    <t>SUMINISTRO DE 3680 ALMUERZOS EN EL SEMESTRE B 2017 A TREINTA Y CINCO (35) ESTUDIANTES DE LA FACULTAD DE EDUCACIÓN Y ARTES BENEFICIARIOS DEL PROGRAMA DE SEGURIDAD ALIMENTARIA Y ONCE (11) ESTUDIANTES DE LA FACULTAD DE EDUCACIÓN Y ARTES AUSPICIADOS POR LA GOBERNACIÓN DEL TOLIMA A TRAVÉS DEL CONVENIO 0726 DEL 04 DE ABRIL DE 2017 SUSCRITO CON EL CONSERVATORIO DEL TOLIMA</t>
  </si>
  <si>
    <t>MANTENIMIENTO PREVENTIVO Y CORRECTIVO DE 369 SILLAS DE MADERA Y ESTRUCTURA METALICA, UBICADAS EN EL SALÓN ALBERTO CASTILLA</t>
  </si>
  <si>
    <t>REALIZAR EL MANTENIMIENTO CORRECTIVO EN CUBIERTA, HUMEDADES Y PASAMANOS DEL EDIFICIO CENTRAL CONTIGUO A LA SALA ALBERTO CASTILLA, CANALES Y BAJANTES DE LA SEDE TRADICIONAL, MANTENIMIENTO ELECTRICO DE OFICINAS Y SALONES QUE PRESENTAN INCONVENIENTES, PAÑETE, RESANE Y PINTURA EN SALONES EN MAL ESTADO, ENTORNO DE OFICINAS, CORREDORES, PILETA Y TRATAMIENTO DE IMPERMEABILIZACION EN MATERAS DEL TERCER PISO DEL EDIFICIO BOLIVARIANO Y SALON DE BALLET</t>
  </si>
  <si>
    <t>PRESTAR LOS SERVICIOS PROFESIONALES PARA ASESORAR A LA FACULTAD DE EDUCACIÓN Y ARTES, EN EL DISEÑO, ESTRUCTURACIÓN Y ACOMPAÑAMIENTO EN EL PROCESO DE SOLICITUD DE REGISTRO CALIFICADO, PARA LA ESPECIALIZACIÓN EN PEDAGOGÍA MUSICAL, ANTE EL MINISTERIO DE EDUCACIÓN NACIONAL - MEN</t>
  </si>
  <si>
    <t>PRESTAR LOS SERVICIOS PROFESIONALES PARA ELABORAR EL ESTUDIO DE VIABILIDAD ECONÓMICA DE LA NUEVA PROPUESTA ACADÉMICA DE TECNOLOGÍA EN REPARACIÓN DE INSTRUMENTOS DE CUERDA (LUTHERÍA), REVISAR LOS DOCUMENTOS MAESTROS QUE SUSTENTEN LAS SOLICITUDES DE NUEVOS REGISTROS CALIFICADOS PARA LAS TECNOLOGÍAS DE PRODUCCIÓN MUSICAL Y SONIDO, Y REPARACIÓN DE INSTRUMENTOS DE CUERDA – LUTHERÍA Y ACOMPAÑAR EL DILIGENCIAMIENTO DE LA INFORMACIÓN REQUERIDA EN LA PLATAFORMA SACES DEL MINISTERIO DE EDUCACIÓN NACIONAL</t>
  </si>
  <si>
    <t>SUMINISTRO E INSTALACIÓN DE DOS SISTEMAS BIOMETRICOS DE CONTROL DE ACCESO Y SUMINISTRO DE TARJETAS DE PROXIMIDAD</t>
  </si>
  <si>
    <t>SUMINISTRO DE ELEMENTOS PARA LA ATENCIÓN DEL PUNTO DE PRIMEROS AUXILIOS</t>
  </si>
  <si>
    <t>SERVICIO DE AFINACIÓN, CALIBRACIÓN Y MANTENIMIENTO DE 15 PIANOS YAMAHA VERTICALES Y DE 2 PIANO STEINWAY DE CONCIERTOS MODELO D DEL CONSERVATORIO DEL TOLIMA</t>
  </si>
  <si>
    <t>AUNAR ESFUERZOS TÉCNICOS, ADMINISTRATIVOS Y FINANCIEROS PARA EL DESARROLLO DEL VII FESTIVAL INTERNACIONAL DE PIANO DEL CONSERVATORIO DEL TOLIMA</t>
  </si>
  <si>
    <t>PRESTAR LOS SERVICIOS PROFESIONALES PARA EL DISEÑO, EDICIÓN E IMPRESIÓN DEL LIBRO “ANÁLISIS PROSPECTIVO PARA EL CONSERVATORIO DEL TOLIMA DE LA INDUSTRIA DE AUDIO – SONIDO Y LUTHERIA AL HORIZONTE DEL AÑO 2020” Y LA IMPRESIÓN DE 500 EJEMPLARES</t>
  </si>
  <si>
    <t>SERVICIOS DE OPERADOR LOGISTICO PARA LOS DIFERENTES EVENTOS CULTURALES EN MARCO DEL CONVENIO N° 1559 DE 2017 SUSCRITO CON LA GOBERNACIÓN DEL TOLIMA CUYO OBJETO ES: AUNAR ESFUERZOS ENTRE EL GOBIERNO DEPARTAMENTAL Y EL CONSERVATORIO DEL TOLIMA PARA DESARROLLAR EL FESTIVAL DEPARTAMENTAL DE LA MUSICA COLOMBIANA “CHAPARRAL LE CANTA A COLOMBIA</t>
  </si>
  <si>
    <t>CONTRATAR LOS SERVICIOS PARA COORDINAR LOS PROCESOS ADMINISTRATIVOS DEL PROYECTO BPIN 2013000100098 DENOMINADO “DISEÑO E IMPLEMENTACIÓN DE UNA PROPUESTA PEDAGÓGICA PARA MEJORAR LA CALIDAD DE VIDA DE NIÑOS Y JÓVENES DEL TOLIMA” PROYECTO 011 DEL SISTEMA GENERAL DE REGALÍAS</t>
  </si>
  <si>
    <t xml:space="preserve">Para calcular el indicador de proyectos se tuvo en cuenta la información aportada por el proceso de Gestión Administrativa, Jurídica y del Talento Humano, en cuanto a contratación y de esta forma identificar los proyectos de inversión. Se puede evidenciar un aumento en los recursos de inversión a través de la gestión de recursos ante la Gobernación del Tolima mediante Convenios de Cooperación, Ministerio de Educación para financiar el Movimiento Sinfónico, Convenio N° 1053 de 2017 para el fortalecimiento de la Biblioteca Institucional, Convenio con Colciencias y recursos CREE. Para la vigencia 2018 el apalancamiento de recursos CREE surtirá un cambio según lo establecido en el artículo 376 de la Ley 1819 de 2016 que eliminó el impuesto sobre la renta para la equidad CREE.  </t>
  </si>
  <si>
    <t xml:space="preserve">Para realizar la Evaluación Institucional del Segundo Semestre de 2017 se elaboraron preguntas, aproximadamente 16, por cada grupo poblacional, indagando sobre la percepción que tienen (muy buena, buena, regular y mala) respecto a temas relacionadas con: 
- Desempeño general de la Institución, teniendo en cuenta su misión
- Formación académica que brinda la Institución
- Recursos físicos, tecnológicos, técnicos, humanos y económicos con los cuales cuenta la Institución
- Calidad, aseo y mantenimiento de las instalaciones e infraestructura
- Dotación de instrumentos musicales y material bibliográfico
- Actividades que se desarrollan en marco de la política de Bienestar Institucional
- Comunicación interna 
- Difusión y publicidad en redes, página web y otros medios
- Atención oportuna a solicitudes verbales y escritas
- Atención al usuario por parte de cada una de las dependencias
- Capacitación a docentes, talleristas y administrativos
- Imagen Institucional a nivel nacional e internacional, entre otros. 
Es importante evidenciar que, respecto al semestre anterior, en la aplicación de la Encuesta se modificó la población objetivo, uniendo a los docentes de la Facultad con los talleristas de la Escuela de música en un solo grupo y a los estudiantes de la Facultad y de la Escuela de Música en otro. Por lo tanto, la población objetivo de la encuesta fue: 
- Estudiantes. Para el semestre B 2017 Escuela de Música contó con 477 estudiantes y la Facultad con 265, para un total de 742 estudiantes. La Encuensta la respondió un total de 194 estudiantes, lo que representan una participación del 26%. Si se compara con el Semestre B que hubo una participación del 22% de los estudiantes de la Facultad y del 19% de los estudiantes de la Escuela de Música, se puede evidenciar un aumento en la misma. 
- Docentes y talleristas. Para el semestre B 2017 Escuela de Música contó con 51 talleristas y la Facultad con 23 docentes, para un total de 74 docentes. La Encuensta la respondió un total de 34 docentes-talleristas, lo que representan una participación del 46%. Si se compara con el Semestre B que hubo una participación del 83%, en el caso de los dcoentes y del 65% de los talleristas, se puede evidenciar una disminución en la misma. 
- Administrativos de la Institución.  Para el semestre B 2017 la Institución contó con un total de 29 administrativos contando los contratistas de apoyo a la gestión. La Encuensta la respondió un total de 25 administrativoso que representan una participación del 86%. Si se compara con el Semestre B que hubo una participación del 100% de los administrativos se puede evidenciar una disminución en la misma.
De esta manera, se puede evidenciar que hubo una participación de aproximadamente el 30% de la Comunidad Académica. No obstante, se recomienda diseñar e implementar estrategias que motiven a los estudiantes a participar en la encuesta. De igual forma, volver a la metodología anterior, en la cual se separaba a los estudiantes de la Facultad y de la Escuela de Música, como a los docentes y talleristas. Así se puede realizar un mejor análisis de las estadísticas desde planeación. 
Como se puede observar en el cuadro de tabulación de respuestas, en promedio, el 87% de las respuestas a las preguntas se encuentran en el rango de muy bueno y bueno. No obstante, se presentaron 3 preguntas que no lograron cumplir la meta del 70%, las cuales están relacionadas con: 
- Mejor instalaciones para el funcionamiento de la Cafetería y venta de productos más saludables y económicos. 
- Mejores horarios de atención del Almacén de Instrumentos y un mejor trato de la persona encargada hacia la Comunidad Académica. 
- Mejor infraestructura y aseo para los baños de la Sede Tradicional, especialmente, el primer piso. 
- Mayor número de cupos para el Gimnasio en el horario de la noche. 
- Preguntas para los estudiantes de la Escuela de Música más sencillas, considerando que en su mayoría son niños y más relacionadas con la formación que están adquiriendo. 
- Aseo de Salones. 
- Mejorar el internet del Edificio Bolivariano. 
- Insonorización de los salones de estudio del Edificio amarillo para evitar contamimanción auditiva. 
- Estrategia para mejorar el clima laboral.
- Procesos de retroalimentación laboral para mejorar la comunicaicón y el clima laboral. 
- Organizar que los horarios de ensambles no coincidan con las clases teóricas ni de instrumento personalizado. 
- Mayor número de horas para estudio de isntrumento. 
- Capacitaciones en la labor específica de funcionario y contratistas de apoyo a la gestión. </t>
  </si>
  <si>
    <t xml:space="preserve">SEGUIMIENTO A INDICADOR                                </t>
  </si>
  <si>
    <t>x</t>
  </si>
  <si>
    <t xml:space="preserve">El Plan de Acción 2018 se compone de un total de 171 actividades, cuyo cumplimiento se distribuyó en tres tiempos: 30 de abril, 01 de agosto y 01 de diciembre, según la complejidad que requieran en su proceso de ejecución. Para el primer seguimiento se programó la revisión de un total de 10 actividades, cuyo plazo de ejecución se programó para el 30 de Abril de 2018. A continuación se presenta una relación de los procesos responsables de presentar el informe de ejecución de dichas actividades: 
1. Planeación y Direccionamiento Estratégico: Programó 3 actividades a 30 de abril de 2018, las cuales se cumplieron satisfactoriamente. 
2. Gestión Administrativa, Jurídica y del Talento Humano: Programó para revisión 2 actividades, las cuales se cumplieron satisfactoriamente. Sin embargo, se hace necesario la revisión del procedimiento de aprobación del Plan de Capacitación Institucional, puesto que se presentan demoras para el trámite de aprobación, retrasando el cumplimiento del cronograma e incumpliendo con el paso a paso del procedimiento vigente.
3. Docencia: Se revisaron dos actividades, cumpliéndose sólo el 50% de lo pactado. Quedó pendiente realizar la modificación al formato de descarga laboral docente. 
4. Bienestar Institucional: Se revisó una actividad relacionada con la activación del Coppast, cuya ejecución logró el 70%. Sin embargo, desde Control Interno se debe hacer monitoreo para que la Comunidad Académica vote en la plataforma y se pueda elegir el Comité. 
Durante el seguimiento, se revisó el procedimiento de gestión documental que hace parte del proceso de Gestión Administrativa, Jurídica y del Talento Humano, pero se revisa de manera independiente. Dicho procedimiento tenía programas dos actividades para realizar antes del 30 de abril de 2018, que no se realizaron. Dichas actividades son: 
- Incluir el SG-SST. en la Política de Retención Documental. 
- Reunir al Comité Inter-Disciplinario para revisar y aprobar las Tablas de Retención y presentarlas posteriormente al Comité de Archivo. 
Por lo tanto, se puede expresar que en el primer seguimiento se revisaron 4 procesos de los 10 existentes, según el Mapa de Procesos Institucional. Se revisaron 10 actividades, de las cuales 7 actividades lograron una ejecución superior al 60% y 3 actividades no presentaron un avance significativo. El procedimiento de Gestión Documental requiere ser auditado por el área de Control Interno. Durante el seguimiento, se revisó la totalidad de los procesos institucionales, monitoreando el avance en el cumplimiento de actividades programadas para ejecución con fecha de agosto y diciembre de 2018. </t>
  </si>
  <si>
    <t>Para el segundo seguimiento se programó la revisión de un total de 32 actividades, cuyo plazo de ejecución se programó para el 01 de agosto de 2018. A continuación se presenta una relación de los procesos responsables de presentar el informe de ejecución de dichas actividades: 
1. Planeación y Direccionamiento Estratégico: Programó 7 actividades a 01 de agosto de 2018, de las cuales cinco presentaron avances satisfactorios. Las siguientes actividades quedaron en rojo y debe hacerse seguimiento: 1. Revisar, aprobar y/o ajustar la Propuesta de reconocimiento de la productividad artística, cultural y académica de los docentes y actualizar el Manual de Funciones Institucional. Ambas actividades hacen parte dle paquete de actualziación normativa del Conservatorio. 
2. Gestión del Mejoramiento: Se revisó una actividad, que se cumplió satisfactoriamente. Sin embargo, se hace necesario que desde este proceso se brindé un acompañamiento a los demás procesos para la actualización de los documentos del SGC. 
3. Gestión Administrativa, Jurídica y del Talento Humano: Programó para revisión 2 actividades, las cuales se cumplieron satisfactoriamente. Sin embargo, se hace necesario la revisión de los docuementos del Sistema de Gestión de la Calidad, especialmente, el procedimiento de Plan de Capacitación institucional. 
4. Docencia: Se revisaron dos actividades, las cuales se cumplieron satisfactoriamente. No obstante, quedó pendiente la presentación, ante el Consejo Académico, del documento borrador de reglamento estudiantil y de esta forma ser incluido en el paquete de actualización normativa del Conservatorio del Tolima.  
5. Investigación: Se revisaron dos actividades, de las cuales solo se ejecuctó una satisfactoriamente. Queda pendiente la relacionada con la edición y circulación de la revista digital. 
6. Bienestar Institucional: Se revisaron dos actividades, las cuales se cumplieron satisfactoriamente. Sin embargo, quedó pendiente la presentación del documento de la política de Bienestar Institucional para la aprobación del Rector en el mes de septiembre de 2018. 
7. Extensión y Proyección Social: Se revisó una actividad, que se cumplió satisfactoriamente. 
8. Registro y Control Académico: Se revisó una actividad, que se cumplió satisfactoriamente. 
9. Gestión Operativa y Financiera: Se revisó una actividad, que se cumplió satisfactoriamente. No obstante, se deja la observación que en vista que para la vigencia 2018 no se elaboró el Plan de Mantenimiento, éste se deberá presentar en el último seguimiento para tenerlo aprobado una vez inicie la vigencia 2019. 
10. Gestión de Bienes y Servicios: Se revisaron en total 8 actividades, incluyendo Biblioteca, Préstamo de Espacios Físicos y Banco de Instrumentos. Se ejecutaron las actividades a satisfacción. Queda pendiente para el seguimiento final la actualización de documentos del SGC, especialmente la creación de nuevos documentos del préstamo de espacios físicos y de biblioteca. 
Durante el seguimiento, se revisó el procedimiento de gestión documental y aunque presenta un mayor dinamismo en la ejecución de actividades, requeire acompañamiento de Control interno. 
Por lo tanto, se puede expresar que en el segundo seguimiento se revisaron los 10 procesos del SGC. Se evaluaron 32 actividades, de las cuales 28 actividades lograron una ejecución superior al 60%, lo que representa el 85%. No obstante, se requiere acompañamiento preventivo de Control interno respecto a los siguientes temas: 
- Revista Digital. 
- Actualización normativa de la Institución. 
- Actualización de procedimientos e indicadores del SGC</t>
  </si>
  <si>
    <t>Enero
(Encuesta 2018)</t>
  </si>
  <si>
    <t>Enero 2019
(2018)</t>
  </si>
  <si>
    <t xml:space="preserve"> Resultados 2018</t>
  </si>
  <si>
    <t>Enero
(Periodo: Sept-Oct-Nov. Dic./2018)</t>
  </si>
  <si>
    <t>Mayo
(Periodo: Ene-Feb-Mar-Abr 2019)</t>
  </si>
  <si>
    <t>Septiembre 
(Periodo: May-Jun-Jul-Ago 2019)</t>
  </si>
  <si>
    <t>AÑO 2018</t>
  </si>
  <si>
    <t>Año 2018</t>
  </si>
  <si>
    <t>N° Total de Conciertos año 2018</t>
  </si>
  <si>
    <t>Prestación de Servicios Para coordinar la implementación de la propuesta pedagógica y funcionamiento del laboratorio artístico y tecnológico para la innovación social Latis, del proyecto BPIN 2013000100098 denominado "Diseño e implementación de una propuesta pedagógica para mejorar la calidad de vida de niños y jóvenes del Tolima" en el municipio de Líbano - Tolima</t>
  </si>
  <si>
    <t xml:space="preserve">Suministro para  la implementación de la propuesta pedagógica y funcionamiento del laboratorio artístico y tecnológico para la innovación social Latis, del proyecto BPIN 2013000100098 denominado "Diseño e implementación de una propuesta pedagógica para mejorar la calidad de vida de niños y jóvenes del Tolima" en el municipio de Líbano - Tolima. (Papelería, plataforma web, publicidad, instrumentos, transporte, equipamiento tecnológico y catering, entre otros). </t>
  </si>
  <si>
    <t xml:space="preserve">Convenio No.0530/2018 - Apoyo al Movimiento Sinfonico. </t>
  </si>
  <si>
    <t xml:space="preserve">Comunicación e imagen corporativa </t>
  </si>
  <si>
    <t xml:space="preserve">Software </t>
  </si>
  <si>
    <t xml:space="preserve">Estudios académicos </t>
  </si>
  <si>
    <t xml:space="preserve">Mantenimiento de infraestructura </t>
  </si>
  <si>
    <t xml:space="preserve">Como se puede observar se presentó una disminución de los recursos apalancados por proyectos debido  que en el año 2018 no se contó con los recursos de inversión CREE, situación que afectó no sólo el valor de la inversión, sino el número de proyectos presentados. </t>
  </si>
  <si>
    <t>Sumatoria de los recursos gestionados por convenios</t>
  </si>
  <si>
    <t xml:space="preserve">Medir la efectividad en la consecución de recursos </t>
  </si>
  <si>
    <t>CONVENIO GESTIONADO</t>
  </si>
  <si>
    <t xml:space="preserve">Escribir el objeto del Convenio </t>
  </si>
  <si>
    <t xml:space="preserve">Banco de Instrumentos </t>
  </si>
  <si>
    <t xml:space="preserve">Se logró un cumplimiento en la ejecución del Plan de Acción 2018 del 91%, superando la meta establecida por SGC del 80%. Los procesos que lograron un cumplimiento menor al 100%, se les hará seguimiento a inicios de la vigencia 2019 con el objetivo que las actividades pendientes sean incluidas en la formulación del Plan de Acción 2019. Los procesos que se destacaron por la ejecución de sus actividades con un cumplimiento mayor del 90% son:  
- Banco de Instrumentos 100%
- Préstamo de Espacios Físicos 100%
- Registro y Control Académico 95%
- Extensión y Proyección Social 94%
- Investigación 91%
- Gestión del Mejoramiento 90%
- Gestión Administrativa, Jurídica y del Talento Humano 92%
Los demás procesos presentaron un porcentaje de avance superior al 65% y las actividades pendientes se tendrán en cuenta el la formulación del Plan de Acción 2019. 
- Almacén General. 88%
- Planeación y Direccionamiento Estratégico. 79%
- Docencia. 79%
- Biblioteca 78%
- Gestión Documental 75%
- Bienestar Institucional. 71%
- Gestión Operativa y Financiera 66%
Los procesos que presentaron una ejecución menor al 80%, deberán establecer con Control Interno un Plan de Mejoramiento. Estos procesos son: Planeación, Docencia, Gestión de Bienes y Servicios (Biblioteca, Gestión Documental), Gestión Operativa y Financiera y Bienestar Institucional. Estas actividades serán incluidas en el Plan de Acción 2019, siempre y cuando la Institución cuente con los recursos y la capacidad para ejecutarlas. </t>
  </si>
  <si>
    <t xml:space="preserve">El Plan de Acción 2019 se compone de un total de 195 actividades, cuyo cumplimiento se distribuyó en tres tiempos: 30 de abril, 01 de agosto y 01 de diciembre, según la complejidad que requieran en su proceso de ejecución. Para el primer seguimiento se programó la revisión de un total de 23 actividades, cuyo plazo de ejecución se programó para el 30 de Abril de 2019. A continuación se presenta una relación de los procesos responsables de presentar el informe de ejecución de dichas actividades: 
1. Planeación y Direccionamiento Estratégico: Programó 3 actividades a 30 de abril de 2019, las cuales se cumplieron satisfactoriamente. 
2. Gestión Administrativa, Jurídica y del Talento Humano: Programó para revisión 6 actividades, de las cuales 4  se cumplieron satisfactoriamente. Las dos actividades que no se eejcutaron están relacionadas con la creación de la planta docente y su cumplimiento depende de la participación del proceso de Planeación y Direccionamiento Estratégico. Se planea dar cumplimiento en el mes de septiembre de 2019. 
3. Docencia: Se revisaron cinco actividades, de las cuales se ejecutaron 3 actividades satisfactoriamente. Las dos actividades pendientes están relacionadas con vincular el Coordinador del Programa Tecnología en Audio y enviar para revisión el proyecto de Reglamento Estudiantil. En el acta del seguimiento se explica las razones del incumplimiento.
4. Gestión Operativa y Financiera: Se revisaron cinco actividades, las cuales se cumplieron a satisfacción.  
5. Gestión de Bienes y Servicios (Almacén General): Se revisaron cuatro actividades, de las cuales tres se cumplierona a satisfacción. La actividad pendiente está relacionada con la adquisición de licencias de sistema operativo windows 7/10 de 32/64 y office para la legalización, actualización e instalación de los sistemas operativos que se encuentran instalados en los equipos de la Institución y  el software Finale a versión 2016 o 2017. 
De igual manera, a los procesos y procedimientos restantes se les realizó monitoreo para verificar el avance en el cumplimiento de sus actividades. Las consideraciones y observacionesse encuentran descritas en las actas, evidencias del monitoreo.  
Finalmente, se puede expresar que en el primer seguimiento se revisaron 5 procesos de los 10 existentes, según el Mapa de Procesos Institucional. Se revisaron 23 actividades, de las cuales 18 presentaron un nivel de ejecución a tiempo. Las cinco actividades que presentaron dificultades serán puestas en consideración en la próxima reunión de Comité MECI. </t>
  </si>
  <si>
    <t xml:space="preserve">Antes de iniciar con el análisis del indicador, es importante resaltar que el líder del proceso de gestión del mejoramiento propuso realizar la evaluación institucional de forma anual, con el objetivo de contar con un tiempo suficiente para considerar los aspectos débiles y con base en el resultado generar un Plan de Mejoramiento que conduzca a una mayor satisfacción de la comunidad educativa. En la vigencia 2018, la encuesta de evaluación institucional se aplicó con la misma metodología del año anterior (2017), 16 preguntas por cada grupo poblacional: Estudiantes de la Facultad y de la Escuela de Música (286), docentes de la Facultad y talleristas de la Escuela de Música (58) y personal administrativo de la Institución (20),  indagando sobre la percepción que tienen (muy buena, buena, regular y mala) respecto a temas relacionadas con: 
- Desempeño general de la Institución, teniendo en cuenta su misión
- Formación académica que brinda la Institución
- Recursos físicos, tecnológicos, técnicos, humanos y económicos con los cuales cuenta la Institución
- Calidad, aseo y mantenimiento de las instalaciones e infraestructura
- Dotación de instrumentos musicales y material bibliográfico
- Actividades que se desarrollan en marco de la política de Bienestar Institucional
- Comunicación interna 
- Difusión y publicidad en redes, página web y otros medios
- Atención oportuna a solicitudes verbales y escritas
- Atención al usuario por parte de cada una de las dependencias
- Capacitación a docentes, talleristas y administrativos
- Imagen Institucional a nivel nacional e internacional, entre otros. 
Si se compara la muestra poblacional con la población total de la Institución, se puede evidenciar que hubo una participación del  51% de la Comunidad Educativa, frente al 30% en la vigencia 2017. 
Para la vigencia 2019, se recomienda aplicar la encuesta por separado a los estudiantes de la Facultad y de la Escuela de Música, puesto que sus expectativas como usuarios son diferentes por la naturaleza de la formación que reciben. Del mismo modo, separar los docentes de la Facultad y la Escuela de Música.
Analizando las respuestas de la evaluación institucional, se puede observar que de las 91 preguntas realizadas a la población objetivo, sólo 8 de ellas estuvieron evaluadas por debajo de la meta del 70%, lo que corresponde al 9% del total. A continuación, se descibirá, por grupo poblacional, los temas relacionados con las preguntas que obtuvieron una baja calificación: 
- Docentes y talleristas: Los canales de publicidad de las actividades de la Institución son suficientes y adecuados. 
- Personal administrativo:  La comunicación interna es adecuada para facilitar el cumplimiento de funciones, en términos de eficacia y eficiencia. 
- Personal administrativo: La Institución prepara y cualifica a sus funcionarios para que desempeñen sus funciones de una manera adecuada.
- Personal administrativo: Cómo califica las actividades que ofrece la Institución, en marco del Bienestar Institucional y la formación integral de los servidores (Actividades deportivas, actividades culturales, capacitaciones en formación integral, entre otras)
- Personal administrativo: La Alta Dirección comunica y abre espacios para la participación en la toma de decisiones.
- Personal administrativo: En la institución se llevan a cabo actividades cuyo propósito es mantener o mejorar los ambientes de trabajo o el clima laboral.
- Personal administrativo: Cómo califica el contenido de la página web y redes sociales de la institución.
- Personal administrativo: La comunicación en la Institución  permite  conocer a tiempo, la información actual e Desde el área de plabneación se propondrá aumentar la meta, puesto que las últimas evaluaciones institucionales superan la meta establecida. 
De esta maner 91% de las respuestas a las preguntas se encuentran en el rango de muy bueno y bueno. </t>
  </si>
  <si>
    <t>17 de mayo de 2019</t>
  </si>
  <si>
    <t>Colombia, Universidad de Ibagué</t>
  </si>
  <si>
    <t>Franklyn Torres</t>
  </si>
  <si>
    <t>Conversatorio "La música como un eje de desarrollo local". Festival Internacional de Piano</t>
  </si>
  <si>
    <t>Louis Tillet</t>
  </si>
  <si>
    <t xml:space="preserve">Francia/Pereira </t>
  </si>
  <si>
    <t>10 de octubre de 2018</t>
  </si>
  <si>
    <t xml:space="preserve">Taller de reducción al piano y dirección y  orquestal. Semana de la Cultura </t>
  </si>
  <si>
    <t>Sebasatian Machado</t>
  </si>
  <si>
    <t>Colombia, Ibagué</t>
  </si>
  <si>
    <t>Estefania Pardo</t>
  </si>
  <si>
    <t>Taller de composición para medios audiovisuales</t>
  </si>
  <si>
    <t>Cynthia Lucía Vargas</t>
  </si>
  <si>
    <t xml:space="preserve">Argentina, Universidad del Tolima </t>
  </si>
  <si>
    <t>Jose Agustín Vargas</t>
  </si>
  <si>
    <t>11 de octubre de 2018</t>
  </si>
  <si>
    <t>Pedro Cabrera</t>
  </si>
  <si>
    <t>Taller de pintura. Semana de la Cultura</t>
  </si>
  <si>
    <t>Taller de salsa. Semana de la Cultura</t>
  </si>
  <si>
    <t>Taller experimental de crónica para músicos. Semana de la Cultura</t>
  </si>
  <si>
    <t>Yenni García</t>
  </si>
  <si>
    <t>Taller de teatro. Semana de la Cultura</t>
  </si>
  <si>
    <t xml:space="preserve">Alejandra Carvajal </t>
  </si>
  <si>
    <t xml:space="preserve">Taller danza conteporánea. Semana de la Cultura </t>
  </si>
  <si>
    <t>Paloma Muños</t>
  </si>
  <si>
    <t xml:space="preserve">Conferencia " Las Almas de los Violines Negros". XII Encuentro Nacional FLADEM Colombia. </t>
  </si>
  <si>
    <t>19 de septiembre de 2018</t>
  </si>
  <si>
    <t xml:space="preserve">Colombia, Universidad del Cauca </t>
  </si>
  <si>
    <t>Vigencia 2018</t>
  </si>
  <si>
    <t>VIGENCIA 2017</t>
  </si>
  <si>
    <t>Música de Cámara</t>
  </si>
  <si>
    <t xml:space="preserve">7° Festival de Piano Internacional </t>
  </si>
  <si>
    <t>Taller para superar inhibiciones, miedos y contracturas en el escenario</t>
  </si>
  <si>
    <t>Conferencia Economía Naranja y Gestión Cultural . Semana de la Cultura</t>
  </si>
  <si>
    <t>Audiovisuales</t>
  </si>
  <si>
    <t>Salón 2-6</t>
  </si>
  <si>
    <t xml:space="preserve"> Salón 2--6</t>
  </si>
  <si>
    <t>Zonas Comunes Sede Tradicional</t>
  </si>
  <si>
    <t>Salon 2-6</t>
  </si>
  <si>
    <t>Taller "La voz, mi instrumento para contar historia"</t>
  </si>
  <si>
    <t>Monica Gil</t>
  </si>
  <si>
    <t>Colombia-Universidad de la Amazonía</t>
  </si>
  <si>
    <t>20 de septiembre de 2018</t>
  </si>
  <si>
    <t>Taller "Experiencias musicales desde el instrumento. Un viaje colectivo sonoro"</t>
  </si>
  <si>
    <t>Richard Ulate</t>
  </si>
  <si>
    <t>Costa Rica</t>
  </si>
  <si>
    <t>Salón de Luthería</t>
  </si>
  <si>
    <t>Taller "Desarrollo integral e identidad desde el aprestamiento musical"</t>
  </si>
  <si>
    <t>María Teresa Martínez</t>
  </si>
  <si>
    <t>Colombia- Bogotá</t>
  </si>
  <si>
    <t>Biblioteca</t>
  </si>
  <si>
    <t>Taller "Experiencia lúdica desde la ronda y los juegos tradicionales de Colombia y América Latina   "</t>
  </si>
  <si>
    <t>Olga Lucía Jiménez</t>
  </si>
  <si>
    <t>Salón 24</t>
  </si>
  <si>
    <t>Taller "La iniciacion musical: el cuerpo y la voz, instrumentos fundamentales en las practicas colectivas "</t>
  </si>
  <si>
    <t>María Olga Piñeros</t>
  </si>
  <si>
    <t>Colombia-Universidad Javeriana</t>
  </si>
  <si>
    <t>Taller "Metodología del teclado complementario ( Instrumento armónico para el pensamiento creativo musical "</t>
  </si>
  <si>
    <t>Lacides Romero</t>
  </si>
  <si>
    <t>Colombia-Bogotá</t>
  </si>
  <si>
    <t>Salón 28</t>
  </si>
  <si>
    <t>Taller " Musicoterapia para la inclusión en el aula: herramientas para docentes"</t>
  </si>
  <si>
    <t>Hector  W Ramón</t>
  </si>
  <si>
    <t>Colombia-Universidad Pedagógica</t>
  </si>
  <si>
    <t>Aula 2-1</t>
  </si>
  <si>
    <t>Taller "Herramientas didácticas para el estudio y práctica de la iniciación a la técnica de dirección aplicada a las bandas de viento"</t>
  </si>
  <si>
    <t>Guillermo Gordillo Galán</t>
  </si>
  <si>
    <t>Aula 3-1</t>
  </si>
  <si>
    <t>Taller "El ritmo, factor dinámico en la educación"</t>
  </si>
  <si>
    <t>Gloria Valencia</t>
  </si>
  <si>
    <t>Biblioteca/ Audiovisuales</t>
  </si>
  <si>
    <t>Taller " Cuerda Pa' cantar "</t>
  </si>
  <si>
    <t>Dalia Pazos</t>
  </si>
  <si>
    <t>Colombia- Ginebra Valle</t>
  </si>
  <si>
    <t xml:space="preserve"> Aula 25</t>
  </si>
  <si>
    <t>Taller "Lectura compositiva del cuerpo en la educación musical sobre el entorno cambiante"</t>
  </si>
  <si>
    <t>Gilberto Beltran</t>
  </si>
  <si>
    <t>Colombia-</t>
  </si>
  <si>
    <t>Aula 2-2</t>
  </si>
  <si>
    <t>Taller "Cuatro pasos para crear repertorio coral"</t>
  </si>
  <si>
    <t>Ana Paulina Álvarez</t>
  </si>
  <si>
    <t>Auditorio Salón 22</t>
  </si>
  <si>
    <t xml:space="preserve">Se puede observar que el número de talleres en ambas vigencias (2017 y 2018) no presentó ningún tipo de variación. Sin embargo, se puede apreciar que en la vigencia 2018 se duplicó el número de talleres nacionales (20), respecto a la vigencia 2017 (10); por el contrario en la vigencia 2017 hubo un mayor número de talleres internacionales (9), respecto a la vigencia 2018: (2), teniendo en cuenta que en la vigencia 2017 se realizó el 7° Festival de Piano Internacional; evento académico y artístico que se hace en la Institución cada dos años. Para la vigencia 2019, se espera que el número de talleres internacionales aumente por la realización del 8° Festival de Piano Internacional. </t>
  </si>
  <si>
    <t>Se puede observar, que en la ejecución del Plan de Acción 2019, la Institución no ha cumplido con la meta del 80%. En el primer seguimiento, con corte al 30 de abril de 2019 se logró una ejecuión del 78% y en el segundo seguimiento, con corte a 30 de agosto de 2019, disminuyó el porcentaje a 74%. Las causas por las cuales se puede estar presentado esta situación, obedecen a: 
1. Algunas actividades no se puedieron ejecutar a tiempo porque implicaba procesos de contratación que no se puedieron llevar a tiempo porque se declararon desiertas las invitaciones o porque no se alcanzaron a realizar por Ley de Garantías. 
2. La ejecución de las actividades no ejecutadas a tiempo requiere de recursos financieros, con los cuales no dispone la Institución, debido a la fluctuación que presenta la Institución respecto a sus ingresos. Un ejemplo de lo anterior, es la contratación de recurso humano idóneo para llevar a cabo tareas específicas que sobrepasan la capacidad institucional, respecto a planta de personal. 
3. El personal institucional ha presentado un retraso en la ejecución de sus actividades porque en la vigencia 2019 se ha tenido que apoyar eventos académicos de suma importancia que implica que los mismo funcionarios o personal disponible asuma funciones o tareas de más que no estaban programadas. Los eventos mencionados son: Proceso de acreditación institucional, 8° Festival de Piano Internacional; formulación del Plan de Desarrollo 2019-2026 y actualización del PEI. 
Sin embargo, las actividades que no se realizaron oportunamente ya están siendo monitoreadas por la alta dirección y los líderes de proceso responsables para garantizar su ejecución a diciembre de 2019, con excepción de: 
1. Actualización normativa del 100% de documentos
2. Digitalización del catálogo de acetatos
3. Edición, lanzamiento y circulación física de la Revista 8 de Música, Cultura y Pensamiento.  
4. Elaboración de los capítulos de Investigación, Extensión y Proyección Social para la terminación del documento denominado "Criterios para la asignación de la jornada laboral docente".</t>
  </si>
  <si>
    <t>AÑO 2019</t>
  </si>
  <si>
    <t xml:space="preserve">Se logró un cumplimiento en la ejecución del Plan de Acción 2019 del 87%, superando la meta establecida por SGC del 80%. Los procesos que lograron un cumplimiento menor al 100%, se les hará seguimiento a inicios de la vigencia 2020 con el objetivo que las actividades pendientes sean incluidas en la formulación del Plan de Acción 2020. Los procesos que se destacaron por la ejecución de sus actividades con un cumplimiento mayor del 90% son:  
- Banco de Instrumentos 100%
- Registro y Control Académico 100%
- Almacén General 96%
- Gestión del Mejoramiento 95%
- Planeación y Direccionamiento Estratégico. 91%
- Extensión y Proyección Social 91%
- Investigación 91%
- Préstamo de Espacios Físicos 90%
Los procesos que presentaron una ejecución superior a la meta (80%) pero inferior al 90% son: 
- Bienestar Institucional 86%
- Biblioteca 85%
- Docencia 84%
- Investigación 83%
- Gestión Operativa y Financiera 82%
- Gestión Administrativa, Jurídica y del Talento Humano 81%
El sub-proceso de Gestión documental fue el único que presentó una ejecución por debajo de la meta: 65%. Por lo tanto, con el área de control interno se debe establecer un Plan de Mejoramiento. De igual modo, en el Plan de Acción 2020 se incluirán todas las actividades que no se ejecutaron satisfactoriamente. </t>
  </si>
  <si>
    <t>Recursos de inversión</t>
  </si>
  <si>
    <t xml:space="preserve">Descripción del proyecto </t>
  </si>
  <si>
    <t xml:space="preserve">Proyecto Plan de Capacitaciones Institucional </t>
  </si>
  <si>
    <t xml:space="preserve">Proyecto de publicidad para fomentar la oferta académica y artística del Conservatorio del Tolima </t>
  </si>
  <si>
    <t xml:space="preserve">Proyecto de fortalecimiento de los recursos tecnológicos del Conservatorio del Tolima </t>
  </si>
  <si>
    <t>Proyectos de Bienestar Institucional del Conservatorio del Tolima</t>
  </si>
  <si>
    <t xml:space="preserve">Proyecto de apoyo a eventos académicos, artísticos y culturales </t>
  </si>
  <si>
    <t xml:space="preserve">Recursos de inversión ejecutados con los Convenios con la Gobernación del Tolima </t>
  </si>
  <si>
    <t xml:space="preserve">Proyecto de adquisición y mantenimiento de instrumentos musicales </t>
  </si>
  <si>
    <t xml:space="preserve">Proyecto de mejoramiento y dotación de la insfraestructura física </t>
  </si>
  <si>
    <t>Proyecto BPIN 2013000100098 denominado "Diseño e implementación de una propuesta pedagógica".  (No se incluyeron los instrumentos musicales)</t>
  </si>
  <si>
    <t>Proyecto de fortalecimientos de los procesos de autoevaluación con fines de acreditación institucional (Calidad académica y calidad administrativa) (Adquisición de material bibliográfico)</t>
  </si>
  <si>
    <t xml:space="preserve">Como se puede observar se presentó un aumento de los recursos apalancados por proyectos debido  que en el año 2019 el gobierno nacional apoyó la inversión el proyectos de inversión a través del Plan de Fomento a la calidad y se fortaleció el proyecto LATIS, financiado con recursos de regalías.  También se debe mencionar que el aumento en recursos de inversión se debe a la realización del Festival Internacional de Piano que es un evento muy importante para la Institución, tanto por su componente académcio, como artístico y el cual se realiza cada dos años. 
Por otra parte, es importante aclarar que como el Conservatorio del Tolima no cuenta con un Banco de Proyectos Institucional, la manera como se sacan los totales por proyectos es mediante la relación de contratos de cada vigencia que envía la Secretaría General a Planeación y con base en esta información y teniendo en cuenta los objetos contractuales se clasifica la inversión en:  
1. Proyectos de Bienestar Institucional 
2. Proyecto de mejoramiento y dotación de la insfraestructura física 
3. Proyecto de adquisición y mantenimiento de instrumentos musicales 
4. Proyecto Plan de Capacitaciones Institucional 
5. Proyecto de fortalecimientos de los procesos de autoevaluación con fines de acreditación institucional (Calidad académica y calidad administrativa) (Adquisición de material bibliográfico)
6. Proyecto de publicidad para fomentar la oferta académica y artística del Conservatorio del Tolima 
7. Proyecto de fortalecimiento de los recursos tecnológicos del Conservatorio del Tolima 
8. Proyecto de apoyo a eventos académicos, artísticos y culturales 
9. Proyecto BPIN 2013000100098 denominado "Diseño e implementación de una propuesta pedagógica".  (No se incluyeron los instrumentos musicales)
10. Recursos de inversión ejecutados con los Convenios con la Gobernación del Tolima 
</t>
  </si>
  <si>
    <t>Vigencia 2019</t>
  </si>
  <si>
    <t>Clase Magistral VIII Festival Internacional de Piano</t>
  </si>
  <si>
    <t>JorgeLuis Prats</t>
  </si>
  <si>
    <t>Cuba/Miami</t>
  </si>
  <si>
    <t xml:space="preserve">16 de mayo de 2019 </t>
  </si>
  <si>
    <t>Ching Yun Hu</t>
  </si>
  <si>
    <t>Taiwan/Universidad Temple de Filadelfia</t>
  </si>
  <si>
    <t xml:space="preserve">18 de mayo de 2019 </t>
  </si>
  <si>
    <t>Adonis Gonzalez</t>
  </si>
  <si>
    <t xml:space="preserve">Cuba/ Alabama State University </t>
  </si>
  <si>
    <t>14 de mayo de 2019</t>
  </si>
  <si>
    <t>Mac McClure</t>
  </si>
  <si>
    <t xml:space="preserve">Estados Unidos/Universidad Nacional de Colombia  </t>
  </si>
  <si>
    <t xml:space="preserve">15 de mayo de 2019 </t>
  </si>
  <si>
    <t>Eduardo Rojas</t>
  </si>
  <si>
    <t xml:space="preserve">Colombia/Estados Unidos </t>
  </si>
  <si>
    <t>Ponencia " El piano como taller sinfónico de Ludwig Van Beethoven". VIII Festival Internacional de Piano</t>
  </si>
  <si>
    <t>Luis Andres Castellanos</t>
  </si>
  <si>
    <t xml:space="preserve">Colombia/Alemania </t>
  </si>
  <si>
    <t>Ponencia " El piano en el siglo romántico". VIII Festival Internacional de Piano</t>
  </si>
  <si>
    <t>Rondy Torres</t>
  </si>
  <si>
    <t xml:space="preserve">Colombia Universidad de los Andes </t>
  </si>
  <si>
    <t>Ponencia " Evolución y desempeño en la música afrocaribeña comercial". VIII Festival Internacional de Piano</t>
  </si>
  <si>
    <t>Cesar Cuervo</t>
  </si>
  <si>
    <t xml:space="preserve">Colombia/México </t>
  </si>
  <si>
    <t>Ponencia " Nuevas perspectivas para el piano solista en el pasillo de la región andina colombiana". VIII Festival Internacional de Piano</t>
  </si>
  <si>
    <t>Francy Montalvo</t>
  </si>
  <si>
    <t xml:space="preserve">Colombia, Universidad del Bosque </t>
  </si>
  <si>
    <t>Conversatorio "Por qué estudiar música y cómo vivir de ella". VIII Festival Internacional de Piano</t>
  </si>
  <si>
    <t>Yeison Gomez</t>
  </si>
  <si>
    <t>Colombia, Eco Music Sound</t>
  </si>
  <si>
    <t>Conversatorio "El arte y la moda". VIII Festival Internacional de Piano</t>
  </si>
  <si>
    <t>Alexander Liberato</t>
  </si>
  <si>
    <t>Taller "Custumizado la música". Festival Internacional de Piano</t>
  </si>
  <si>
    <t>Zayra Arias</t>
  </si>
  <si>
    <t>Convenio CUN</t>
  </si>
  <si>
    <t xml:space="preserve">Biblioteca Conservatorio del Tolima </t>
  </si>
  <si>
    <t xml:space="preserve">Roberto Martínez Mercado </t>
  </si>
  <si>
    <t>Taller " Breve historia de la música popular mexicana"</t>
  </si>
  <si>
    <t>24 de mayo de 2019</t>
  </si>
  <si>
    <t>$1.550.000</t>
  </si>
  <si>
    <t>José Menandro Bastidas</t>
  </si>
  <si>
    <t>Taller " La música en la historia y la historia en la música"</t>
  </si>
  <si>
    <t>23 y 24 de mayo de 2019</t>
  </si>
  <si>
    <t>$1.280.000</t>
  </si>
  <si>
    <t>Fabio Ernesto Martínez</t>
  </si>
  <si>
    <t>Auditorio Universidad del Tolima-Sede Centro</t>
  </si>
  <si>
    <t>Taller Mapas Mentales y Memoria Musical</t>
  </si>
  <si>
    <t>30 de octubre de 2019</t>
  </si>
  <si>
    <t>Colombia, Universidad CUN</t>
  </si>
  <si>
    <t>N° Total de Conciertos año 2019</t>
  </si>
  <si>
    <t>Invitación</t>
  </si>
  <si>
    <t xml:space="preserve">Como se puede evidenciar, el número de talleres realizados presentó una disminución, la Institución pasó de realizar, en el año 2018, 22 talleres a 16 talleres nacionales e internacionales en la vigencia 2019. Sin embargo, es importante tener en cuenta que el número de talleres internacionales sufrió, en el periodo 2018-2019, un incremento del 250%, pasando de 2 talleres internacionales a 7. Este comportamiento se analiza como positiivo, considerando que el esfuerzo institucional para traer un tallerista internacional es mayor que para un tallerista nacional. 
De otro lado, cabe resaltar que este incremento se debe a la realización del VIII Festival de Piano Internacional que el Conservatorio del Tolima realiza cada dos años. </t>
  </si>
  <si>
    <t>Año 2019</t>
  </si>
  <si>
    <t>Enero 2019
(2020)</t>
  </si>
  <si>
    <t xml:space="preserve"> Resultados 2019</t>
  </si>
  <si>
    <t>Estudiantes de la Facultad de Educación y Artes</t>
  </si>
  <si>
    <t xml:space="preserve">¿Usted considera que la rendición de cuentas que realiza anualmente el Conservatorio del Tolima es clara y pertinente? </t>
  </si>
  <si>
    <t>¿Cómo considera los servicios y actividades que ofrece  Bienestar Institucional?</t>
  </si>
  <si>
    <t xml:space="preserve">¿Ha participado y utilizado  las actividades y servicios que ofrece Bienestar Institucional? </t>
  </si>
  <si>
    <t xml:space="preserve">Cómo califica los mecanismos de comunicación internos de la Institución? </t>
  </si>
  <si>
    <t>¿Cómo califica el trato, atención y disponibilidad del personal administrativo de Ventanilla Única de Atención al Ciudadano?</t>
  </si>
  <si>
    <t>¿Cómo califica el trato, atención y disponibilidad del personal administrativo de la Cafetería Sede Tradicional?</t>
  </si>
  <si>
    <t xml:space="preserve">¿Cómo considera el desempeño en general del Conservatorio del Tolima? </t>
  </si>
  <si>
    <t xml:space="preserve">¿Cómo considera usted la formación musical  recibida en la Escuela de Música? </t>
  </si>
  <si>
    <t xml:space="preserve">¿Considera usted que la Institución cuenta con los instrumentos musicales suficientes y de calidad para garantizar su formación musical? </t>
  </si>
  <si>
    <t xml:space="preserve">¿Considera usted que la institución cuenta con  instalaciones e infraestructura  adecuadas para su proceso formativo? </t>
  </si>
  <si>
    <t xml:space="preserve">¿Cómo la parece el desempeño de los  profesores de la Escuela de Música? </t>
  </si>
  <si>
    <t xml:space="preserve">¿Cómo califica el estado de aseo y mantenimiento de las instalaciones? </t>
  </si>
  <si>
    <t xml:space="preserve">¿Cómo percibe los medios de comunicación de la institución para mantener informado a la comunidad? </t>
  </si>
  <si>
    <t xml:space="preserve">¿Recomendaría el Conservatorio del Tolima  a otras personas para estudiar aquí? </t>
  </si>
  <si>
    <t xml:space="preserve">¿Cómo califica el trato, atención y disponibilidad del personal administrativo de la Escuela de Música? </t>
  </si>
  <si>
    <t xml:space="preserve">¿Cómo califica el trato, atención y disponibilidad del personal administrativo de Préstamo de Salones? </t>
  </si>
  <si>
    <t xml:space="preserve">¿Cómo califica el trato, atención y disponibilidad del personal administrativo del Banco de Instrumentos? </t>
  </si>
  <si>
    <t xml:space="preserve">¿Cómo califica el trato, atención y disponibilidad del personal administrativo de la Biblioteca? </t>
  </si>
  <si>
    <t xml:space="preserve">¿Cómo califica el trato, atención y disponibilidad del personal administrativo de servicios de vigilancia? </t>
  </si>
  <si>
    <t xml:space="preserve">Docentes de la Facultad de Educación y Artes y Tallerista de la Escuela de Música </t>
  </si>
  <si>
    <t xml:space="preserve">¿Cómo califica los servicios y actividades que ofrece  Bienestar Institucional)? </t>
  </si>
  <si>
    <t xml:space="preserve">¿Ha participado y utilizado  en las actividades y servicios que ofrece Bienestar Institucional? </t>
  </si>
  <si>
    <t xml:space="preserve">¿Ha participado y utilizado  en las actividades y servicios que ofrece Bienestar Institucional)? </t>
  </si>
  <si>
    <t xml:space="preserve">¿En la institución se llevan a cabo actividades cuyo propósito es mantener o mejorar los ambientes de trabajo o el clima laboral? </t>
  </si>
  <si>
    <r>
      <t xml:space="preserve">Antes de iniciar con el análisis del indicador, es importante resaltar que para la vigencia 2019, se separó el grupo poblacional de estudiantes de la Facultad del grupo poblacional de estudiantes de la Escuela de Música. Del mismo modo, se revisó la pertinencia de las preguntas por cada grupo poblacional: 
1. </t>
    </r>
    <r>
      <rPr>
        <b/>
        <sz val="10"/>
        <rFont val="Gotham Light"/>
        <family val="2"/>
      </rPr>
      <t>Estudiantes de la Facultad de Educación y Artes:</t>
    </r>
    <r>
      <rPr>
        <sz val="10"/>
        <rFont val="Gotham Light"/>
        <family val="2"/>
      </rPr>
      <t xml:space="preserve"> Se aplicaron 17 preguntas y se evaluó el desempeño de 14 dependencias, incluyendo el servicio de vigilancia y cafetería de la Sede Tradicional. 
2. </t>
    </r>
    <r>
      <rPr>
        <b/>
        <sz val="10"/>
        <rFont val="Gotham Light"/>
        <family val="2"/>
      </rPr>
      <t xml:space="preserve">Estudiantes de la Escuela de Música: </t>
    </r>
    <r>
      <rPr>
        <sz val="10"/>
        <rFont val="Gotham Light"/>
        <family val="2"/>
      </rPr>
      <t xml:space="preserve">Se aplicaron 8 preguntas y se evaluaron las 5 dependencias con las cuales estos estudiantes tienen mayor contacto: Escuela de Música, Banco de Instrumentos, Biblioteca, Préstamo de Salones y vigilancia. 
3. </t>
    </r>
    <r>
      <rPr>
        <b/>
        <sz val="10"/>
        <rFont val="Gotham Light"/>
        <family val="2"/>
      </rPr>
      <t xml:space="preserve">Docentes de la Facultad y Tallerista de la Escuela de Música. </t>
    </r>
    <r>
      <rPr>
        <sz val="10"/>
        <rFont val="Gotham Light"/>
        <family val="2"/>
      </rPr>
      <t xml:space="preserve">Se aplicaron 21 preguntas y se evaluaron 14 dependencias, incluyendo el servicio de vigilancia y cafetería de la Sede Tradicional.  
4. </t>
    </r>
    <r>
      <rPr>
        <b/>
        <sz val="10"/>
        <rFont val="Gotham Light"/>
        <family val="2"/>
      </rPr>
      <t xml:space="preserve">Administrativos: </t>
    </r>
    <r>
      <rPr>
        <sz val="10"/>
        <rFont val="Gotham Light"/>
        <family val="2"/>
      </rPr>
      <t xml:space="preserve">Se aplicaron 23 preguntas.
Las preguntas indagan sobre la percepción (Excelente, buena, regular y mala) de la comunidad educativas en los siguientes aspectos:  
- Desempeño general de la Institución, teniendo en cuenta su misión
- Formación académica que brinda la Institución
- Recursos físicos, tecnológicos, técnicos, humanos y económicos con los cuales cuenta la Institución
- Calidad, aseo y mantenimiento de las instalaciones e infraestructura
- Dotación de instrumentos musicales y material bibliográfico
- Actividades que se desarrollan en marco de la política de Bienestar Institucional
- Comunicación interna 
- Difusión y publicidad en redes, página web y otros medios
- Atención oportuna a solicitudes verbales y escritas
- Atención al usuario por parte de cada una de las dependencias
- Capacitación a docentes, talleristas y administrativos
- Imagen Institucional a nivel nacional e internacional, entre otros. 
-Calidad de la Rendición de Cuentas anual
- Calidad de los servicios de Bienestar Institucional
Si se compara la muestra poblacional con la población total de la Institución, se puede evidenciar que hubo una participación del  56% de la Comunidad Educativa, frente al 51% en la vigencia 2018. 
Para la vigencia 2020, se recomienda aplicar la encuesta por separado a los docentes de la Facultad y talleristas de la Escuela de Música, puesto que su vinculación es diferente y aplicarla de forma unida puede generar un impacto negativo en aspectos, por ejemplo, relacionados con la capacitación. 
Analizando las respuestas de la evaluación institucional, se puede observar que de las 72 preguntas realizadas a la población objetivo, sólo 2 de ellas estuvieron evaluadas por debajo de la meta del 70%. Estas preguntas están relacionadas con la percepción de los administrativos, respecto a la suficiencia de la estructura administrativa, el 46% de los mismos consideran que dicha estructura no es pertienente, y la percepción de los docentes y talleristas frente a la calidad y pertienencia de la capacitación. Sin embargo, se debe tener en cuenta que la Institución solo puede capacitar a los dcoentes de planta de la Facultad.  
El resto de preguntas logró la meta No obstante, la Institución comprometida con el mejoramiento continuo revisará los siguientes aspectos para hacer acciones de mejora al respecto, puesto que el 20% de los encuestados tienen una percepción no muy positiva: 
</t>
    </r>
    <r>
      <rPr>
        <b/>
        <sz val="10"/>
        <rFont val="Gotham Light"/>
        <family val="2"/>
      </rPr>
      <t xml:space="preserve">Docentes y talleristas:
1. </t>
    </r>
    <r>
      <rPr>
        <sz val="10"/>
        <rFont val="Gotham Light"/>
        <family val="2"/>
      </rPr>
      <t xml:space="preserve"> Apoyo que brinda la Institución para la capacitación y actualización de sus docentes. Es importante resaltar, que a los talleristas no se les brinda capacitaciones, puesto que son vinculados por prestación de servicios. 37%
2. Dotación de material bibliográfica 22%
3. Servicios y participación en actividades de bienestar 24%
4. Convenios a nivel nacional e internacional 24%
5. Mecanismos de comunicación y publicidad 27%
6. Trámites 20%
7. Página web y redes 20%
8. Atención en pagaduría 29%
</t>
    </r>
    <r>
      <rPr>
        <b/>
        <sz val="10"/>
        <rFont val="Gotham Light"/>
        <family val="2"/>
      </rPr>
      <t xml:space="preserve">Personal administrativo: 
</t>
    </r>
    <r>
      <rPr>
        <sz val="10"/>
        <rFont val="Gotham Light"/>
        <family val="2"/>
      </rPr>
      <t xml:space="preserve">1.  Estructura administrativa pertinente 46%
2. Recursos necesarios para el cumplimiento de funciones 23%
3. Capacitaciones pertinente 23%
4. Clima laboral adecuado 23%
</t>
    </r>
    <r>
      <rPr>
        <b/>
        <sz val="10"/>
        <rFont val="Gotham Light"/>
        <family val="2"/>
      </rPr>
      <t xml:space="preserve">Estudiantes de la Facultad 
</t>
    </r>
    <r>
      <rPr>
        <sz val="10"/>
        <rFont val="Gotham Light"/>
        <family val="2"/>
      </rPr>
      <t xml:space="preserve">1. Calidad de la rendición de cuentas 23%
2. Pertinencia de los mecanismos de comunicación 26%
3. Pertinencia de los canales de publicidad 27%
4. Respuesta oportuna a solicitudes verbales y escritas 26%
5. Trato, atención y disponibilidad de Decanatura 24%
6. Trato, atención y disponibilidad del Banco de Instrumentos 20%
7. Trato, atención y disponibilidad de préstamo de salones 21%
Finalmente, el  97% de las respuestas a las preguntas se encuentran en el rango de excelente y bueno. </t>
    </r>
  </si>
  <si>
    <t xml:space="preserve">% Rango regular y malo </t>
  </si>
  <si>
    <t>Promedio de la sumatoria de  todas las preguntas ((# calificaciones excelentes+# calificaciones buenas)/total de calificaciones de la pregunta)</t>
  </si>
  <si>
    <t xml:space="preserve">Informe Final de Seguimiento y Evaluación al Plan de Acción </t>
  </si>
  <si>
    <t>Enero
(Encuesta 2019)</t>
  </si>
  <si>
    <t>Gestión Documental</t>
  </si>
  <si>
    <t xml:space="preserve">El Plan de Acción 2020 se compone de un total de 215 actividades, cuyo cumplimiento se distribuyó en tres tiempos: 30 de abril, 01 de agosto y 01 de diciembre, según la complejidad que requieran en su proceso de ejecución. Para el primer seguimiento se programó la revisión de un total de 23 actividades, cuyo plazo de ejecución se programó para el 30 de Abril de 2020. A continuación se presenta una relación de los procesos responsables de presentar el informe de ejecución de dichas actividades: 
1. Planeación y Direccionamiento Estratégico: Programó una (1) actividad a 30 de abril de 2020, cumplida satisfactoriamente.
2. Gestión del Mejoramiento: Programó dos (2) actividad a 30 de abril de 2020, cumplidas satisfactoriamente.
3. Docencia: Programó una (1) actividad a 30 de abril de 2020, cumplida satisfactoriamente.
4. Investigación: Programó cuatro (4) actividades a 30 de abril de 2020, dos (2) actividades se cumplieron satisfactoriamente y dos (2) actividades se cumplieron parcialmente, así:
 - Con el apoyo del Asesor de Calidad, revisar los documentos del SGC relacionados con el proceso de investigación, se ejecutó al 50%. Se planea dar cumplimiento en el siguiente seguimiento.
- Desarrollar e implementar estrategias para que los docentes de investigación publiquen artículos en revistas indexadas, se ejecutó al 30%. Estan determinadas las estrategias para implementar en el trascurso del año.
5. Gestión Administrativa, Jurídica y del Talento Humano: Programó una (1) actividad a 30 de abril de 2020, cumplida parcialmente al 50%, la actividad indica diseñar e implementar un formato de evaluación del desempeño de los funcionarios del Conservatorio del Tolima, incluyendo la nómina transitoria. Se envio la solicitud de revisión y aprobación al rector, está pendiente por respuesta.
6. Gestión Administrativa, Jurídica y del Talento Humano (Gestión Documental): Programó dos (2) actividad a 30 de abril de 2020, cumplidas satisfactoriamente.
7. Bienestar Institucional: Programó cinco (5) actividades a 30 de abril de 2020, una (1) actividad se cumplió satisfactoriamente y cuatro (4) actividades se cumplieron parcialmente o no se evidencio avance, así:
- Con el apoyo del asesor de calidad, revisar el procedimiento de Desarrollo Humano. Está en proceso de revisión por el proceso, se ejecutó al 50%.
- Incluir las actividades de la Matriz de priorización de riesgos de SGSST en la plataforma SYNERGY: Sin ejecución.
- Solicitar la aprobación del plan de emergencias institucional: Ejecución al 50%, fue aprobado físicamente, sin embargo, no se evidencia aprobación en SYNERGY.
- Definir los criterios que permitan reglamentar el plan de incentivos. Esta ejecutado al 75%. El documento será aprobado por el rector, siempre y cuando se tengan en cuenta sus observaciones. Pendiente ser presentado a Comité MECI.
8. Gestión Operativa y Financiera: Se revisaron tres (3) actividades, las cuales una (1) se cumplió a satisfacción y dos se ejecutaron parcialmente, así:
- Con el apoyo del asesor de calidad, revisar y actualizar los documentos del SGC relacionados con el proceso de Gestión operativa y financiera, se evidencio un pie de página que no correspondía al procedimiento de Administración contable.
- Diligenciar el formato de autodiagnóstico MIPG, no se evidencia diligenciamiento del formato.
9. Gestión de Bienes y Servicios (Almacén General): Se revisaron dos (2) actividades, de las cuales una se cumplió a satisfacción y una se ejecutó parcialmente, así:
- Actualización de la necesidad de licencias de sistema operativo windows 7/10 de 32/64 y office para la legalización, actualización e instalación de los sistemas operativos que se encuentran instalados en los equipos de la Institución y  el software Finalle a versión 2016 o 2017. 
10. Extensión y proyección social: Se revisaron dos (2) actividades,  las cuales se cumplieron parcialmente, así:
- Con el apoyo del asesor de calidad, revisar los documentos del SGC relacionados con el proceso de extensión y proyección social.
- Presentar al Rector el documento de lineamientos de política de extensión y proyección social para el Conservatorio del Tolima y socializarlo con la Comunidad Educativa.
De igual manera, a los procesos y procedimientos restantes se les realizó monitoreo para verificar el avance en el cumplimiento de sus actividades. Las consideraciones y observaciones se encuentran descritas en las actas, evidencias del monitoreo.  
Finalmente, se puede indicar que en el primer seguimiento se revisaron los diez (10) procesos existentes, según el Mapa de Procesos Institucional. Se revisaron 23 actividades, de las cuales 11 presentaron un nivel de ejecución a tiempo. Las doce (12) actividades que presentaron dificultades se debieron principalmente a la coyuntura que está viviendo desde el mes de marzo por la emergencia sanitaria, se espera que para el segundo seguimiento que se realizara en el mes de septiembre las actividades presenten ejecución del 100%.
</t>
  </si>
  <si>
    <t xml:space="preserve">Para el segundo seguimiento se programó la revisión de un total de 48 actividades, cuyo plazo de ejecución se programó para el 30 de Agosto de 2020. A continuación se presenta una relación de los procesos responsables de presentar el informe de ejecución de dichas actividades: 
1. Planeación y Direccionamiento Estratégico: Programó ocho (8) actividades a 30 de agosto de 2020, se cumplieron satisfactoriamente cuatro (4) actividades y tiene avance de ejecución las siguientes actividades:
- Radicación ante el CNA de solicitud de acreditación institucional (Avance del 83%)
- Adquirir el mobiliario reglamentario para el archivo. (Avance del 50%)
- Realizar el evento de Rendición de Cuentas de la vigencia 2020 y publicar el respectivo informe en la página web. (Avance del 50%)
- Presentar para aprobación, ante el Consejo Directivo, el Plan de Desarrollo 2019-2026 "La Música más cerca de la gente" (Avance del 50%).
2. Gestión del Mejoramiento: Programó cuatro (4) actividad a 30 de agosto de 2020, cumplidas satisfactoriamente.
3. Docencia: Programó cuatro (4) actividades a 30 de agosto de 2020, una (1) actividad se cumplió satisfactoriamente y tres (3) actividades se cumplieron parcialmente o no tiene avance, así:
- Revisar el plan curricular  del programa Maestro en Música. (Avance del 5%)
- Formular un plan de apoyo financiero para cualificación de los docentes de planta, ocasionales y catedráticos. (Articularlo con el Plan de Incentivos) (Sin avance).
- Realizar un seguimiento a la efectividad en el cumplimiento de las acciones y controles establecidos en el Mapa de Riesgos Institucional. (Avance del 50%)
4. Investigación: Programó una (1) actividad a 30 de agosto de 2020, cumplida satisfactoriamente. Se evidencia avance de las actividades pendientes del primer seguimiento.
5. Gestión Administrativa, Jurídica y del Talento Humano: Programó cinco (5) actividades a 30 de agosto de 2020, se cumplieron dos (2) actividades en su totalidad y tres (3) actividades presentan una ejecución parcial, así: 
- Presentar ante el Consejo Directivo el acto administrativo para la creación de la planta docente del Conservatorio del Tolima, de acuerdo con la propuesta financiera elaborada por el Rector. Esta actividad no tiene avance. A la fecha no se ha realizado la viabilidad financiera de la creación de la planta docente por parte de rectoría para someter a aprobación del Consejo Directivo.
- Elaborar y presentar al Rector para aprobación el Plan de Capacitación Institucional de la vigencia 2020    (Avance del 20%).
- Diligenciar los formatos de autodiagnósticos necesarios para identificar la gestión del Talento Humano en el MIPG. Sin Avance.        
6. Gestión Administrativa, Jurídica y del Talento Humano (Gestión Documental): Programó dos (2) actividad a 30 de agosto de 2020, que no fueron cumplidas ya que no dependen de la gestión de la institución sino de la respuesta de la Gobernación del Tolima y del Comité  Departamental de  archivo, así:
- Cargar las Tablas de Retención en el Registro Único de Series Documentales.
- Cargar las tablas de retención en la plataforma SYNERGY.
7. Bienestar Institucional: Programó seis (6) actividades a 30 de agosto de 2020, se cumplieron tres (3) actividades satisfactoriamente, se mostró avance de las actividades que debían ser presentadas en el primer seguimiento y no se cumplieron parcialmente las siguientes actividades del segundo seguimiento, así:
- Aprobar y socializar la política de bienestar institucional. 
- Elaborar el Informe comparativo producto de la encuesta a la población estudiantil de la Facultad 2017-2019.
- Presentar al Rector una propuesta para dar cumplimiento a la Ley 1857 de 2017 (Ley de la familia). Revisión por la Dirección 2019
- Presentar para aprobación del Rector el documento diagnóstico de la sintomatología osteomuscular de la comunidad educativa. 
8. Gestión Operativa y Financiera: Se programaron dos (2) actividades a 30 de agosto de 2020, se evidencia cumplimiento parcial, así:
- Realizar un seguimiento a la efectividad en el cumplimiento de las acciones y controles establecidos en el Mapa de Riesgos Institucional. (Avance del 50%).
- Gestionar la formulación e implementación del Estatuto Presupuestal. (Revisión por la Dirección 2019) (Avance del 20%).
Se evidencia avance de las actividades pendientes en el primer seguimiento, pero no cumplimiento.
9. Gestión de Bienes y Servicios (Almacén General): Se revisaron siete (7) actividades, de las cuales tres (3) se cumplieron a satisfacción y cuatro (4) se ejecutaron parcialmente, así:
- Con el apoyo del Asesor de Calidad, revisar los documentos del Sistema de Gestión de la Calidad (Caracterización, procedimientos e indicadores). (Avance del 80%). 
- Aprobación y publicación del Manual de Procesos y Procedimientos del manejo del Almacén. (Avance del 50%)
- Presentar a Rectoría un presupuesto para la compra de mobiliario, tableros acrílicos, video beam y computadores portátiles  para ambas sedes, con su respectiva ubicación en las aulas de clases. (Avance del 50%)
 - Presentar a Rectoría un presupuesto para la adecuación de la recepción de la Sede Tradicional que permita el ingreso del personal interno y externo mediante un sistema de lector de cédulas. (Sin Avance).
10. Extensión y proyección social: Programó una (1) actividad a 30 de agosto de 2020, cumplida satisfactoriamente. Se evidencia avance de las actividades pendientes en el primer seguimiento, pero no cumplimiento.
11. Registro y Control Académico: Se revisaron tres (3) actividades, de las cuales dos (2) se cumplieron a satisfacción y una se ejecutó parcialmente, así:
- Realizar y presentar a Rectoría tres (3) cotizaciones que permitan la implementación de una aplicación web y de la utilización de códigos QR que permita a través del escaneo de un código QR incrustado en el diploma validar que la información contenida sea acorde a las bases de datos de la Institución (Avance del 90%)
12. Gestión de Bienes y Servicios (Espacios físicos): Programó una (1) actividad a 30 de agosto de 2020, cumplida satisfactoriamente.
13. Gestión de Bienes y Servicios (Banco de Instrumentos): Programó una (1) actividad a 30 de agosto de 2020, cumplida satisfactoriamente.
14. Gestión de Bienes y Servicios (Biblioteca): Se revisaron tres (3) actividades, de las cuales una se cumplió a satisfacción y dos se ejecutaron parcialmente, así:
- Con el apoyo del Asesor de Calidad, considerar la formulación de nuevos indicadores.    (Avance del 50%).
- Incluir en la base de datos digital de la Biblioteca el material bibliográfico adquirido en la vigencia 2019. (709 unidades) (Avance del 70%)
De igual manera, a los procesos y procedimientos restantes se les realizó monitoreo para verificar el avance en el cumplimiento de sus actividades. Las consideraciones y observaciones se encuentran descritas en el seguimiento realizado a través de SYNERGY  
Finalmente, se puede indicar que en el primer seguimiento se revisaron los diez (10) procesos existentes, según el Mapa de Procesos Institucional. Se revisaron 48 actividades, de las cuales 26 presentaron un nivel de ejecución a tiempo. Las veintidós (22) actividades que presentaron dificultades se debieron principalmente a la coyuntura que está viviendo desde el mes de marzo por la emergencia sanitaria. Es importante aclarar que desde que inicio la pandemia se estuvo en teletrabajo hasta el 23 de junio y se regresó a actividades presenciales a partir de esta fecha con dos días semanales de teletrabajo. Se espera que para el tercer seguimiento que se realizara en el mes de septiembre las actividades presenten ejecución del 100%.
</t>
  </si>
  <si>
    <t>Mayo
(Periodo: Ene-Feb-Mar-Abr 2020)</t>
  </si>
  <si>
    <t>Septiembre 
(Periodo: May-Jun-Jul-Ago 2020)</t>
  </si>
  <si>
    <t>Enero
(Periodo: Sept-Oct-Nov. Dic./2019)</t>
  </si>
  <si>
    <t xml:space="preserve">Planeación y Direccionamiento Estratégico 
- Las cuatro (4) actividades pendientes por cumplir en el segundo seguimiento se cumplieron al 100%.
- Las veinticinco (25) actividades para evaluar en el tercer seguimiento se encuentran con un cumplimiento al 69%. De esta manera, diecisiete (17) actividades tienen un cumplimiento superior al 80%, cinco (5) actividades no tienen cumplimiento y tres (3) actividades tienen un cumplimiento entre el 10% y el 20%:
o Elaborar un documento de políticas institucionales que aborden las capacidades diversas, equidad de género e inclusión social 
o Realizar una medición de la huella ecológica del consumo, costo y utilización de bienes y servicios institucionales.
o Formular la Política Institucional de sostenibilidad ambiental.
o Diseño del mobiliario del banco de instrumentos
o Estudio de diseños y adecuación de la zona de terrazas de la Sede Bolivariano.
o Estudio de viabilidad y sostenibilidad financiera para docentes de planta de la Institución. 
o Documento base de implementación de buenas prácticas institucionales.
o Análisis de percepción de los grupos de interés en el marco al seguimiento de las buenas prácticas anticorrupción y disminución de riesgo.
Gestión del Mejoramiento
- De las tres (3) actividades pendientes por cumplir en el segundo seguimiento se cumplió una (1) al 100% y dos no tuvieron cumplimiento:
o Formular un plan de apoyo financiero para cualificación de los docentes de planta, ocasionales y catedráticos. (Articularlo con el Plan de Incentivos).
o Presentar una propuesta a Rectoría de Estructura Organizacional de la Facultad de Educación y Artes del Conservatorio del Tolima (Revisión por la Dirección).  
- Las veintidós (22) actividades para evaluar en el tercer seguimiento se encuentran con un cumplimiento al 79%. De esta manera, diecisiete (17) actividades tienen un cumplimiento superior al 80%, dos (2) actividades no tienen cumplimiento y tres (3) actividades tienen un cumplimiento entre el 10% y el 20%:
o Proyectar una Resolución para la creación de un Comité para la actualización del Estatuto Profesoral: Reconocimiento de la productividad cultural, académica y científica de los docentes. (Plan de Mejoramiento) (Integrado por: 3 docentes, 3 administrativos, Un representante del CD). 
o Actualizar el documento PEP del Programa Académico Maestro en Música y someterlo a aprobación ante el Consejo de Facultad. 
o Actualizar el documento PEP del Programa Académico Licenciatura en Música y someterlo a aprobación ante el Consejo de Facultad. 
o Elaborar el PEP del Programa Tecnología en Audio y Producción Musical (Nuevo Plan de Desarrollo, meta 50%)
o Elaborar un documento de política y criterios de evaluación de desempeño docente.
Docencia
- De las tres (3) actividades pendientes por cumplir en el segundo seguimiento se cumplió una (1) al 100% y dos no tuvieron cumplimiento:
o Formular un plan de apoyo financiero para cualificación de los docentes de planta, ocasionales y catedráticos. (Articularlo con el Plan de Incentivos).
o Presentar una propuesta a Rectoría de Estructura Organizacional de la Facultad de Educación y Artes del Conservatorio del Tolima (Revisión por la Dirección).  
- Las veintidós (22) actividades para evaluar en el tercer seguimiento se encuentran con un cumplimiento al 79%. De esta manera, diecisiete (17) actividades tienen un cumplimiento superior al 80%, dos (2) actividades no tienen cumplimiento y tres (3) actividades tienen un cumplimiento entre el 10% y el 20%:
o Proyectar una Resolución para la creación de un Comité para la actualización del Estatuto Profesoral: Reconocimiento de la productividad cultural, académica y científica de los docentes. (Plan de Mejoramiento) (Integrado por: 3 docentes, 3 administrativos, Un representante del CD). 
o Actualizar el documento PEP del Programa Académico Maestro en Música y someterlo a aprobación ante el Consejo de Facultad. 
o Actualizar el documento PEP del Programa Académico Licenciatura en Música y someterlo a aprobación ante el Consejo de Facultad. 
o Elaborar el PEP del Programa Tecnología en Audio y Producción Musical (Nuevo Plan de Desarrollo, meta 50%)
o Elaborar un documento de política y criterios de evaluación de desempeño docente. 
Investigación 
- Se evaluaron nueve (9) actividades correspondientes al tercer seguimiento al Plan de Acción, las cuales se cumplieron al 100%.
Extensión y Proyección Social. 
- Durante el tercer seguimiento al Plan de Acción 2020 del proceso de Extensión y Proyección Social se monitorearon dos (2) actividades correspondientes a evaluar en el primer seguimiento, presentando un cumplimiento del 100%
- Se evaluaron ocho (8) actividades correspondientes al tercer seguimiento del Plan de Acción, de las cuales siete (7) actividades tienen un cumplimiento igual o mayor al 90% y una actividad tiene cumplimiento del 70%:
Bienestar Institucional
- Las cuatro (4) actividades pendientes por cumplir en el primer seguimiento tuvieron un cumplimiento igual o superior al 70%.
- Las tres (3) actividades pendientes por cumplir en el segundo seguimiento tuvieron un cumplimiento igual o superior al 70%.
- Las diecisiete (17) actividades para evaluar en el tercer seguimiento se encuentran con un cumplimiento al 91%. De esta manera, dieciséis (16) actividades tienen un cumplimiento superior al 70% y una (1) actividades no tienen cumplimiento debido a la situación presentada por la pandemia:
• Realizar valoraciones semestrales de salud auditiva y tamizaje visual a los estudiantes que ingresan por primera vez
Gestión Administrativa, Jurídica y del Talento Humano
- Durante el tercer seguimiento al Plan de Acción 2020 del proceso de Gestión Administrativa, Jurídica y del Talento Humano (Secretaria General) se monitoreó una (1) actividad correspondiente a evaluar en el primer seguimiento, presentando un cumplimiento del 100%.
- Se evaluaron cinco (5) actividad correspondiente al tercer seguimiento al Plan de Acción, de las cuales se cumplieron dos (2) actividades al 100% y tres (3) no presentan avance:
o Presentar ante el Consejo Directivo el acto administrativo para la creación de la planta docente del Conservatorio del Tolima, de acuerdo con la propuesta financiera elaborada por el Rector.
o Elaborar y presentar al Rector para aprobación el Plan de Capacitación Institucional de la vigencia 2020.
o Diligenciar los formatos de autodiagnósticos necesarios para identificar la gestión del Talento Humano en el MIPG.
- Se monitorearon once (11) actividades, de las cuales tres (3) actividades no presentan avance en su ejecución, así:
o Aperturar el Concurso Público de méritos para docentes de planta.
o Control y Seguimiento del Cronograma del Plan de Capacitación Institucional 2020.
o Diseñar y Ejecutar el Proyecto de Actualización normativa de la Institución.
Archivo o Gestión Documental. 
Se evaluaron dos (2) actividades correspondientes al tercer seguimiento al Plan de Acción, de las cuales ninguna actividad presenta avance:
- Cargar las Tablas de Retención en el Registro Único de Series Documentales.
- Cargar las tablas de retención en la plataforma SYNERGY.
Se monitorearon seis (6) actividades, de las cuales el 100% presenta avance.
Gestión Operativa y Financiera
- Durante el tercer seguimiento al Plan de Acción 2020 del proceso de Gestión Operativa y Financiera se monitorearon dos (2) actividades correspondientes a evaluar en el primer seguimiento, presentando una con el 80% de cumplimiento y otra sin avance que corresponde a diligenciar el formato del autodiagnóstico de la gestión presupuestal necesario para la implementación del  Modelo Integrado de Planeación y Gestión (MIPG) y enviarlo a la Asesora de Control Interno
- Se evaluaron dos (2) actividades correspondientes al segundo seguimiento al Plan de Acción, la cuales no presentan avance frente a lo revisado en el primer seguimiento al Plan de Acción.
- Se monitorearon siete (7) actividades, de las cuales una actividad no presenta avance en su ejecución que corresponde a la actualización semestral los indicadores financieros del Ministerio de Educación propuestos para facilitar la gestión de los Consejos Superiores y Directivos.
Registro y Control Académico.
- Las tres (3) actividades a evaluar en el tercer seguimiento se encuentra con un cumplimiento al 97%.
- Se monitorearon cinco (5) actividades que presentan avance de un 69% en promedio.
Gestión de Bienes y Servicios. 
Dependencia: Almacén General
- Durante el tercer seguimiento al Plan de Acción 2020 del proceso de Gestión de Bienes y Servicios se monitorearon dos (2) actividades correspondientes a evaluar en el primer seguimiento, presentando una con el 100% de cumplimiento y otra sin avance que corresponde a presentar en el primer semestre del año 2020 a Rectoría un plan para reubicar los espacios físicos del cuarto piso del Edificios Bolivariano que van a ser intervenidos para la adecuación del CIDIEM.
- Se evaluaron siete (7) actividades correspondientes al tercer seguimiento al Plan de Acción, de las cuales tres (3) presentan cumplimiento al 100%, una (1) al 80% y cuatro un porcentaje de cumplimiento menor al 50%. La siguiente actividad no muestra avance: Presentar a Rectoría un presupuesto para la adecuación de la recepción de la Sede Tradicional que permita el ingreso del personal interno y externo mediante un sistema de lector de cédulas
- Se monitorearon cinco (5) actividades, de las cuales una actividad no presenta avance en su ejecución que corresponde a la actualización semestral de las hojas de vida de los equipos de cómputo de la Institución.
Dependencia: Biblioteca. 
- Se evaluaron tres (3) actividades correspondientes al tercer seguimiento al Plan de Acción, de las cuales una (1) presenta cumplimiento al 100%, las otras dos (2) actividades presentan un avance del 60% en promedio.
- Se monitorearon ocho (8) actividades las cuales presentan avance en 58% en promedio.
Dependencia: Banco de Instrumentos
- Se evaluó (1) actividad correspondiente al tercer seguimiento al Plan de Acción con un cumplimiento al 100%.
- Se monitorearon tres (3) actividades las cuales presentan avance en 94% en promedio.
Dependencia: Espacios Físicos
- Se evaluó (1) actividad correspondiente al tercer seguimiento al Plan de Acción con un cumplimiento al 100%.
- Se monitorearon cuatro (4) actividades las cuales presentan avance en 60% en promedio.
Planeación y Direccionamiento Estratégico 
- Las cuatro (4) actividades pendientes por cumplir en el segundo seguimiento se cumplieron al 100%.
- Las veinticinco (25) actividades para evaluar en el tercer seguimiento se encuentran con un cumplimiento al 69%. De esta manera, diecisiete (17) actividades tienen un cumplimiento superior al 80%, cinco (5) actividades no tienen cumplimiento y tres (3) actividades tienen un cumplimiento entre el 10% y el 20%:
o Elaborar un documento de políticas institucionales que aborden las capacidades diversas, equidad de género e inclusión social 
o Realizar una medición de la huella ecológica del consumo, costo y utilización de bienes y servicios institucionales.
o Formular la Política Institucional de sostenibilidad ambiental.
o Diseño del mobiliario del banco de instrumentos
o Estudio de diseños y adecuación de la zona de terrazas de la Sede Bolivariano.
o Estudio de viabilidad y sostenibilidad financiera para docentes de planta de la Institución. 
o Documento base de implementación de buenas prácticas institucionales.
o Análisis de percepción de los grupos de interés en el marco al seguimiento de las buenas prácticas anticorrupción y disminución de riesgo.
Gestión del Mejoramiento
- De las tres (3) actividades pendientes por cumplir en el segundo seguimiento se cumplió una (1) al 100% y dos no tuvieron cumplimiento:
o Formular un plan de apoyo financiero para cualificación de los docentes de planta, ocasionales y catedráticos. (Articularlo con el Plan de Incentivos).
o Presentar una propuesta a Rectoría de Estructura Organizacional de la Facultad de Educación y Artes del Conservatorio del Tolima (Revisión por la Dirección).  
- Las veintidós (22) actividades para evaluar en el tercer seguimiento se encuentran con un cumplimiento al 79%. De esta manera, diecisiete (17) actividades tienen un cumplimiento superior al 80%, dos (2) actividades no tienen cumplimiento y tres (3) actividades tienen un cumplimiento entre el 10% y el 20%:
o Proyectar una Resolución para la creación de un Comité para la actualización del Estatuto Profesoral: Reconocimiento de la productividad cultural, académica y científica de los docentes. (Plan de Mejoramiento) (Integrado por: 3 docentes, 3 administrativos, Un representante del CD). 
o Actualizar el documento PEP del Programa Académico Maestro en Música y someterlo a aprobación ante el Consejo de Facultad. 
o Actualizar el documento PEP del Programa Académico Licenciatura en Música y someterlo a aprobación ante el Consejo de Facultad. 
o Elaborar el PEP del Programa Tecnología en Audio y Producción Musical (Nuevo Plan de Desarrollo, meta 50%)
o Elaborar un documento de política y criterios de evaluación de desempeño docente.
Docencia
- De las tres (3) actividades pendientes por cumplir en el segundo seguimiento se cumplió una (1) al 100% y dos no tuvieron cumplimiento:
o Formular un plan de apoyo financiero para cualificación de los docentes de planta, ocasionales y catedráticos. (Articularlo con el Plan de Incentivos).
o Presentar una propuesta a Rectoría de Estructura Organizacional de la Facultad de Educación y Artes del Conservatorio del Tolima (Revisión por la Dirección).  
- Las veintidós (22) actividades para evaluar en el tercer seguimiento se encuentran con un cumplimiento al 79%. De esta manera, diecisiete (17) actividades tienen un cumplimiento superior al 80%, dos (2) actividades no tienen cumplimiento y tres (3) actividades tienen un cumplimiento entre el 10% y el 20%:
o Proyectar una Resolución para la creación de un Comité para la actualización del Estatuto Profesoral: Reconocimiento de la productividad cultural, académica y científica de los docentes. (Plan de Mejoramiento) (Integrado por: 3 docentes, 3 administrativos, Un representante del CD). 
o Actualizar el documento PEP del Programa Académico Maestro en Música y someterlo a aprobación ante el Consejo de Facultad. 
o Actualizar el documento PEP del Programa Académico Licenciatura en Música y someterlo a aprobación ante el Consejo de Facultad. 
o Elaborar el PEP del Programa Tecnología en Audio y Producción Musical (Nuevo Plan de Desarrollo, meta 50%)
o Elaborar un documento de política y criterios de evaluación de desempeño docente. 
Investigación 
- Se evaluaron nueve (9) actividades correspondientes al tercer seguimiento al Plan de Acción, las cuales se cumplieron al 100%.
Extensión y Proyección Social. 
- Durante el tercer seguimiento al Plan de Acción 2020 del proceso de Extensión y Proyección Social se monitorearon dos (2) actividades correspondientes a evaluar en el primer seguimiento, presentando un cumplimiento del 100%
- Se evaluaron ocho (8) actividades correspondientes al tercer seguimiento del Plan de Acción, de las cuales siete (7) actividades tienen un cumplimiento igual o mayor al 90% y una actividad tiene cumplimiento del 70%:
Bienestar Institucional
- Las cuatro (4) actividades pendientes por cumplir en el primer seguimiento tuvieron un cumplimiento igual o superior al 70%.
- Las tres (3) actividades pendientes por cumplir en el segundo seguimiento tuvieron un cumplimiento igual o superior al 70%.
- Las diecisiete (17) actividades para evaluar en el tercer seguimiento se encuentran con un cumplimiento al 91%. De esta manera, dieciséis (16) actividades tienen un cumplimiento superior al 70% y una (1) actividades no tienen cumplimiento debido a la situación presentada por la pandemia:
• Realizar valoraciones semestrales de salud auditiva y tamizaje visual a los estudiantes que ingresan por primera vez
Gestión Administrativa, Jurídica y del Talento Humano
- Durante el tercer seguimiento al Plan de Acción 2020 del proceso de Gestión Administrativa, Jurídica y del Talento Humano (Secretaria General) se monitoreó una (1) actividad correspondiente a evaluar en el primer seguimiento, presentando un cumplimiento del 100%.
- Se evaluaron cinco (5) actividad correspondiente al tercer seguimiento al Plan de Acción, de las cuales se cumplieron dos (2) actividades al 100% y tres (3) no presentan avance:
o Presentar ante el Consejo Directivo el acto administrativo para la creación de la planta docente del Conservatorio del Tolima, de acuerdo con la propuesta financiera elaborada por el Rector.
o Elaborar y presentar al Rector para aprobación el Plan de Capacitación Institucional de la vigencia 2020.
o Diligenciar los formatos de autodiagnósticos necesarios para identificar la gestión del Talento Humano en el MIPG.
- Se monitorearon once (11) actividades, de las cuales tres (3) actividades no presentan avance en su ejecución, así:
o Aperturar el Concurso Público de méritos para docentes de planta.
o Control y Seguimiento del Cronograma del Plan de Capacitación Institucional 2020.
o Diseñar y Ejecutar el Proyecto de Actualización normativa de la Institución.
Archivo o Gestión Documental. 
Se evaluaron dos (2) actividades correspondientes al tercer seguimiento al Plan de Acción, de las cuales ninguna actividad presenta avance:
- Cargar las Tablas de Retención en el Registro Único de Series Documentales.
- Cargar las tablas de retención en la plataforma SYNERGY.
Se monitorearon seis (6) actividades, de las cuales el 100% presenta avance.
Gestión Operativa y Financiera
- Durante el tercer seguimiento al Plan de Acción 2020 del proceso de Gestión Operativa y Financiera se monitorearon dos (2) actividades correspondientes a evaluar en el primer seguimiento, presentando una con el 80% de cumplimiento y otra sin avance que corresponde a diligenciar el formato del autodiagnóstico de la gestión presupuestal necesario para la implementación del  Modelo Integrado de Planeación y Gestión (MIPG) y enviarlo a la Asesora de Control Interno
- Se evaluaron dos (2) actividades correspondientes al segundo seguimiento al Plan de Acción, la cuales no presentan avance frente a lo revisado en el primer seguimiento al Plan de Acción.
- Se monitorearon siete (7) actividades, de las cuales una actividad no presenta avance en su ejecución que corresponde a la actualización semestral los indicadores financieros del Ministerio de Educación propuestos para facilitar la gestión de los Consejos Superiores y Directivos.
Registro y Control Académico.
- Las tres (3) actividades a evaluar en el tercer seguimiento se encuentra con un cumplimiento al 97%.
- Se monitorearon cinco (5) actividades que presentan avance de un 69% en promedio.
Gestión de Bienes y Servicios. 
Dependencia: Almacén General
- Durante el tercer seguimiento al Plan de Acción 2020 del proceso de Gestión de Bienes y Servicios se monitorearon dos (2) actividades correspondientes a evaluar en el primer seguimiento, presentando una con el 100% de cumplimiento y otra sin avance que corresponde a presentar en el primer semestre del año 2020 a Rectoría un plan para reubicar los espacios físicos del cuarto piso del Edificios Bolivariano que van a ser intervenidos para la adecuación del CIDIEM.
- Se evaluaron siete (7) actividades correspondientes al tercer seguimiento al Plan de Acción, de las cuales tres (3) presentan cumplimiento al 100%, una (1) al 80% y cuatro un porcentaje de cumplimiento menor al 50%. La siguiente actividad no muestra avance: Presentar a Rectoría un presupuesto para la adecuación de la recepción de la Sede Tradicional que permita el ingreso del personal interno y externo mediante un sistema de lector de cédulas
- Se monitorearon cinco (5) actividades, de las cuales una actividad no presenta avance en su ejecución que corresponde a la actualización semestral de las hojas de vida de los equipos de cómputo de la Institución.
Dependencia: Biblioteca. 
- Se evaluaron tres (3) actividades correspondientes al tercer seguimiento al Plan de Acción, de las cuales una (1) presenta cumplimiento al 100%, las otras dos (2) actividades presentan un avance del 60% en promedio.
- Se monitorearon ocho (8) actividades las cuales presentan avance en 58% en promedio.
Dependencia: Banco de Instrumentos
- Se evaluó (1) actividad correspondiente al tercer seguimiento al Plan de Acción con un cumplimiento al 100%.
- Se monitorearon tres (3) actividades las cuales presentan avance en 94% en promedio.
Dependencia: Espacios Físicos
- Se evaluó (1) actividad correspondiente al tercer seguimiento al Plan de Acción con un cumplimiento al 100%.
- Se monitorearon cuatro (4) actividades las cuales presentan avance en 60% en promedio.
</t>
  </si>
  <si>
    <t>AÑO 2020</t>
  </si>
  <si>
    <t>Vigencia 2020</t>
  </si>
  <si>
    <t>Ene-2021</t>
  </si>
  <si>
    <t>Abril-2021</t>
  </si>
  <si>
    <t>Cada 3 meses</t>
  </si>
  <si>
    <t>¿Cómo califica el estado de aseo y mantenimiento de Las instalaciones?</t>
  </si>
  <si>
    <t>¿Cómo considera los servicios y actividades que ofrece Bienestar Institucional?</t>
  </si>
  <si>
    <t>¿Ha   participado   y  utilizado las actividades y servicios que ofrece Bienestar Institucional?</t>
  </si>
  <si>
    <t>¿Cuándo ha presentado una solicitud verbal o escrita, considera que la respuesta es oportuna y cumple con sus expectativas de información?</t>
  </si>
  <si>
    <t>¿Cómo se evalúa la efectividad de los Canales de comunicación en la institución?</t>
  </si>
  <si>
    <t>¿Cómo considera usted la capacidad resolutiva del Conservatorio del Tolima frente a las inquietudes presentadas?</t>
  </si>
  <si>
    <t>¿Cómo considera el desempeño en general de la nstitución, teniendo en cuenta la visión y misión establecidas?</t>
  </si>
  <si>
    <t>¿Usted considera que la rendición de cuentas que Realiza anualmente el Conservatorio del Tolima es clara y pertinente?</t>
  </si>
  <si>
    <t xml:space="preserve">Antes de iniciar con el análisis del indicador, es importante resaltar que para la vigencia 2020, se agregaron dos preguntas al grupo poblacional de estudiantes de la Facultad  y cuatro preguntas al grupo poblacional de estudiantes de la Escuela de Música. Del mismo modo, se revisó la pertinencia de las preguntas por cada grupo poblacional: 
1. Estudiantes de la Facultad de Educación y Artes: Se aplicaron 19 preguntas y se evaluó el desempeño de 14 dependencias, incluyendo el servicio de vigilancia y cafetería de la Sede Tradicional. 
2. Estudiantes de la Escuela de Música: Se aplicaron 12 preguntas y se evaluó el desempeño  de cinco dependencias con las cuales estos estudiantes tienen mayor contacto: Escuela de Música, Banco de Instrumentos, Biblioteca, Préstamo de Salones y vigilancia. 
3. Docentes de la Facultad y Tallerista de la Escuela de Música. Se aplicaron 21 preguntas y se evaluaron 14 dependencias, incluyendo el servicio de vigilancia y cafetería de la Sede Tradicional.  
4. Administrativos: Se aplicaron 23 preguntas.
Las preguntas indagan sobre la percepción (Excelente, buena, regular y mala) de la comunidad educativas en los siguientes aspectos:  
- Desempeño general de la Institución, teniendo en cuenta su misión
- Formación académica que brinda la Institución
- Recursos físicos, tecnológicos, técnicos, humanos y económicos con los cuales cuenta la Institución
- Calidad, aseo y mantenimiento de las instalaciones e infraestructura
- Dotación de instrumentos musicales y material bibliográfico
- Actividades que se desarrollan en marco de la política de Bienestar Institucional
- Comunicación interna 
- Difusión y publicidad en redes, página web y otros medios
- Atención oportuna a solicitudes verbales y escritas
- Atención al usuario por parte de cada una de las dependencias
- Capacitación a docentes, talleristas y administrativos
- Imagen Institucional a nivel nacional e internacional, entre otros. 
-Calidad de la Rendición de Cuentas anual
- Calidad de los servicios de Bienestar Institucional
Si se compara la muestra poblacional con la población total de la Institución, se puede evidenciar que hubo una participación del 39% de la Comunidad Educativa, frente al 69% en la vigencia 2019. 
Para la vigencia 2021, se recomienda aplicar la encuesta por separado a los docentes de la Facultad y talleristas de la Escuela de Música, según lo recomendado en el año 2019.
Analizando las respuestas de la evaluación institucional, se puede observar que de las 72 preguntas realizadas a la población objetivo, sólo 2 de ellas estuvieron evaluadas por debajo de la meta del 70% por parte del personal administrativo. 
- ¿En la institución se llevan a cabo actividades cuyo propósito es mantener o mejorar los ambientes de trabajo o el clima laboral?, el 42% considera que no se llevan a cabo este tipo de actividades. 
- ¿Se siente motivado para  laborar en la Institución? (Incentivos) , el 32% considera que no se sienten motivados para laborar en la Institución.
Las otras preguntas de la encuesta alcanzaron la meta, sin embargo, la Institución comprometida con el mejoramiento continuo revisará los siguientes aspectos para hacer acciones de mejora al respecto, puesto que el 20% de los encuestados tienen una percepción no muy positiva: 
Docentes de la Facultad de Educación y Artes y Tallerista de la Escuela de Música 
Docentes y talleristas:
1. Gestión de convenios a nivel nacional e internacional adecuada para fortalecer la imagen institucional: 21%.
2. Facilidad de realizar los trámites en la Institución: 21% 
Personal administrativo: 
1. Comunicación interna adecuada para facilitar el cumplimiento de funciones, en términos de eficacia y eficiencia: 29% 
2. La Institución prepara y cualifica a sus funcionarios para que desempeñen sus funciones de una manera adecuada: 23% 
3. La Institución cuenta con una estructura organizacional clara; y que responde con eficacia y eficiencia a las funciones que debe cumplir, y a las metas que se ha trazado: 29% 
4. Ha participado y utilizado  en las actividades y servicios que ofrece Bienestar Institucional: 29% 
5. Considera que la gestión administrativa está articulada a los procesos académicos e investigativos: 26%
6. La comunicación en la Institución  permite  conocer a tiempo, la información actual e importante de la Institución: 23% 
7. Los trámites en la Institución son fáciles de realizar: 26% 
</t>
  </si>
  <si>
    <t>PRESTAR SERVICIOS DE CONSULTORÍA PARA LA PREPARACIÓN CURRICULAR Y DE DOCENCIA PARA LA PUESTA EN MARCHA DEL PROGRAMA DE LA FACULTAD DE EDUCACIÓN Y ARTES: TECNOLOGÍA “CONSTRUCCIÓN Y REPARACIÓN EN INSTRUMENTOS DE CUERDA FROTADA” RESOLUCIÓN No. 5742 DE 06 DE JUNIO DE 2019 CÓDIGO SNIES 108078, CONSERVATORIO DEL TOLIMA INSTITUCIÓN UNIVERSITARIA DE EDUCACIÓN SUPERIOR</t>
  </si>
  <si>
    <t>Proyecto acompañar los procesos de autoevaluación con fines de renovación de registro calificado del programa Maestro en Música, renovación de la acreditación del Programa Licenciatura en Musica, así como asesorar el proceso de radicación y vista de pares para la acreditación institucional.</t>
  </si>
  <si>
    <t>Proyecto de mejoramiento para la infraestructura tecnologica</t>
  </si>
  <si>
    <t>Como se puede observar se presentó un aumento de los recursos apalancados por proyectos debido  que en el año 2020 el gobierno nacional apoyó la inversión el proyectos de inversión a través del Plan de Fomento a la calidad y se fortaleció el proyecto LATIS, financiado con recursos de regalías.  También se debe mencionar que el aumento en recursos de inversión se debe a los convenios interadministrativos celebrados con la Gobernación del Tolima.
Por otra parte, es importante aclarar que como el Conservatorio del Tolima no cuenta con un Banco de Proyectos Institucional, la manera como se sacan los totales por proyectos es mediante la relación de contratos de cada vigencia que envía la Secretaría General a Planeación y con base en esta información y teniendo en cuenta los objetos contractuales se clasifica la inversión en:  
1. Proyectos de Bienestar Institucional.
2. Proyecto de mejroamiento y dotación de infraestructufa física.
3. Proyecto de adquisición y mantenimiento de instrumentos musicales.
4. Proyectos de acompañamiento de los procesos de autoevaluación.
5. Proyecto de publicidad para fomentar la oferta académica y artística del Conservatorio del Tolima.
6. Recursos de inversión ejecutando convenios con la Gobernación del Tolima.
7. Proyecto para preparar el curriculo del programa académico Teconología en Construcción y Reparación de Instrumentos de Cuerda Frotada.
8. Proyecto de mejoramiento para la infraestructura tecnológica.
9. Proyecto de aproyo a eventos académicos, artisticos y culturales. 
10. Proyecto BPIN</t>
  </si>
  <si>
    <t>Taller Estudiantes Audio y Producción Musical</t>
  </si>
  <si>
    <t>Robert Taylor</t>
  </si>
  <si>
    <t>Colombia-Estados Unidos</t>
  </si>
  <si>
    <t>22 de mayo</t>
  </si>
  <si>
    <t xml:space="preserve">Fan Pague Conservatorio del Tolima </t>
  </si>
  <si>
    <t>Participación como conferencista en el VI foro de Investigación Musical</t>
  </si>
  <si>
    <t>Juan Manuel Aya</t>
  </si>
  <si>
    <t>Colombia</t>
  </si>
  <si>
    <t>Clases magistrales</t>
  </si>
  <si>
    <t>Cecilia Espinosa</t>
  </si>
  <si>
    <t>4 - 6de Noviembre</t>
  </si>
  <si>
    <t>Fundamentos del Canto Coral desde al función del Coralista</t>
  </si>
  <si>
    <t>Esteban Salazar Duque</t>
  </si>
  <si>
    <t>5 de Noviembre</t>
  </si>
  <si>
    <t>Ideas sobre la transversalidad de las artes escénicas y su aplicación la pedagogía coral</t>
  </si>
  <si>
    <t>Juan manuel Hernández Morales</t>
  </si>
  <si>
    <t>“El coro y el regreso a lo fundamental”</t>
  </si>
  <si>
    <t>MARÍA TERESA GUILLÉN BECERRA</t>
  </si>
  <si>
    <t>6 de Noviembre</t>
  </si>
  <si>
    <t>“Metodologías activas para la práctica coral”</t>
  </si>
  <si>
    <t>YULI ANDREA MARTÍNEZ GAITÁN</t>
  </si>
  <si>
    <t>Colombia- Brasil</t>
  </si>
  <si>
    <t>4 de Noviembre</t>
  </si>
  <si>
    <t>Charla emprendimiento digital en vivo</t>
  </si>
  <si>
    <t>Alvin Schumans</t>
  </si>
  <si>
    <t>Cómo diseñar y crear un curso de educación musical virtual</t>
  </si>
  <si>
    <t>Fabio Ernesto Martínez Navas</t>
  </si>
  <si>
    <t>7-8 de Octubre</t>
  </si>
  <si>
    <t>Música andina de Colombia: El repertorio como territorio para la formación musical.</t>
  </si>
  <si>
    <t>Jorge Arbeláez</t>
  </si>
  <si>
    <t>7 de Octubre</t>
  </si>
  <si>
    <t>Música y Educación Especial Inclusión y Sensibilización.</t>
  </si>
  <si>
    <t>Alfredo Ospina</t>
  </si>
  <si>
    <t>Colombia - Canadá</t>
  </si>
  <si>
    <t>Ecosistemas musicales escolares. Un acercamiento a sus 
requerimientos e implementación.</t>
  </si>
  <si>
    <t>Juan Fernando Olaya</t>
  </si>
  <si>
    <t>Aporte del maestro Veloza a la 
pedagogía de la música</t>
  </si>
  <si>
    <t>Jorge Velosa y Maestro Manuel Ricardo 
Castellanos</t>
  </si>
  <si>
    <t xml:space="preserve">Historias del Músico de la Escopetarra. La música como heramienta de identidad </t>
  </si>
  <si>
    <t>Cesar López</t>
  </si>
  <si>
    <t>7 y  de Octubre</t>
  </si>
  <si>
    <t>Música, ¿para qué? 
Recursos lúdico musicales para disfrutar y compartir</t>
  </si>
  <si>
    <t>María de Leonardis</t>
  </si>
  <si>
    <t>Argentina</t>
  </si>
  <si>
    <t>7 De Octubre 
8 de Octubre</t>
  </si>
  <si>
    <t>La educación músico-corporal como base de la enseñanza musical</t>
  </si>
  <si>
    <t>Georgina Gómez</t>
  </si>
  <si>
    <t>México</t>
  </si>
  <si>
    <t>8 De Octubre</t>
  </si>
  <si>
    <t>EL CORAZÓN AUDITIVO Música y formación sensorioafectiva del ser humano.</t>
  </si>
  <si>
    <t>Erin Vargas</t>
  </si>
  <si>
    <t>Venezuela</t>
  </si>
  <si>
    <t>Herramientas de apropiación para la gestión de proyectos musicales.</t>
  </si>
  <si>
    <t>Juan Felipe Londoño Ramírez</t>
  </si>
  <si>
    <t>8 de Octubre</t>
  </si>
  <si>
    <t>Las historias del músico de la Escopetarra. La música como herramienta de identidad y 
reconciliación.</t>
  </si>
  <si>
    <t>8-9 de Otubre</t>
  </si>
  <si>
    <t>La presencia corporal del músico performance</t>
  </si>
  <si>
    <t>José Octavio Castro Bedoya</t>
  </si>
  <si>
    <t>Actualidad de la educación musical en la en niveles de preescolar, básica y media 
en el país. Currículo, identidad, desercion y virtualida</t>
  </si>
  <si>
    <t xml:space="preserve">Dalia Conde Libreros
Luz María Arango García
Juan Fernando Olaya Cortés
Magda Alexandra Rodríguez Mesa
Sergio Abel Arango García
Hainer Mendoza Vilora
</t>
  </si>
  <si>
    <t>9 de Octubre</t>
  </si>
  <si>
    <t>Conversatorio entre universidades con programa de 
licenciatura en música en Colombia.</t>
  </si>
  <si>
    <t xml:space="preserve">Universidad del Atlantico 
Universidad pedagógica de Colombia 
Universidad del Cauca
Universidad del Valle
Universidad Central
Universidad de Nariño
UNAD 
</t>
  </si>
  <si>
    <t>Taller de Música Tropical "Cultura Viva"</t>
  </si>
  <si>
    <t>Maestro Julio Ernesto Estrada "FRUKO"</t>
  </si>
  <si>
    <t>13 Y 14 de Octubre</t>
  </si>
  <si>
    <t xml:space="preserve">Sala Alberto Castilla y Fan Pague Conservatorio del Tolima </t>
  </si>
  <si>
    <t>Año 2020</t>
  </si>
  <si>
    <t>Como se puede evidenciar, el número de talleres realizados presentó un incremento, la Institución pasó de realizar, en el año 2019, 16 talleres a 23 talleres nacionales e internacionales en la vigencia 2020. El incremento es muy positivo teniendo en cuenta que debido a la pandemia se aprovecharon las herramientas teconologicas y la virtualidad para llegar a una mayor cantidad de público con los eventos realizados.</t>
  </si>
  <si>
    <t xml:space="preserve">En el primer seguimiento al plan de acción 2021, se evaluaron quince (15) actividades equivalente al 7% de las 230 actividades propuestas en el plan de acción. El porcentaje promedio de cumplimiento de las actividades evaluadas corresponde al 72%. Siendo los procesos de Docencia, Extensión y Proyección Social y Gestión Jurídica y del talento humano los que tiene una evaluación por debajo del 60%, específicamente en las siguientes actividades:
a. Proceso Misionales
- Docencia: No se elaboró el documento del plan de capacitación en bilingüismo para docentes y articularlo con el plan de cualificación docente, presentarlo a rectoría para su aprobación y socializarlo con la comunidad docente.
- Extensión y Proyección Social: Se cumplió en un 40% actualización del Portafolio de Servicios Institucional.
b. Proceso de Soporte
Gestión Administrativa, Jurídica y del Talento Humano: Tuvo las siguientes actividades pendientes por cumplir al 100%.
i. Se cumplió al 60% la Realización un inventario de los comités y consejos creados en la Institución, realizar un plan de sesiones anuales de los mismos y realizar el seguimiento que corresponde. (Revisión por la dirección). (Pendiente realizar el plan de sesiones y seguimiento)
ii. Se cumplió al 50% la elaboración del plan de capacitación para la vigencia 2021 y presentarlo al rector para su aprobación. (Pendiente presentarlo al rector)
En el Primer Seguimiento al Plan de Acción 2021, se realizó seguimiento a todos los procesos de las actividades con plazo máximo de ejecución al 06 de diciembre de 2021. Se monitorearon 215 actividades equivalentes al 93% de las 230 actividades propuestas en el plan de acción. El porcentaje promedio de cumplimiento de las actividades monitoreadas corresponde al 18%. Se recomienda a todos los procesos que tienen un cumplimiento menor al 25% que realice una revisión general de las actividades para avanzar de manera progresiva en su ejecución.
</t>
  </si>
  <si>
    <t>Enero
(Encuesta 2020)</t>
  </si>
  <si>
    <t>Enero 2021
(2020)</t>
  </si>
  <si>
    <t>Abril</t>
  </si>
  <si>
    <t>Julio</t>
  </si>
  <si>
    <t>Octubre</t>
  </si>
  <si>
    <t xml:space="preserve">Entre el primer y segundo seguimiento al plan de acción 2021, se evaluaron veintinueve (29) actividades equivalentes al 13% de las 230 actividades propuestas en el plan de acción. A corte 30 de junio de 2021, el porcentaje promedio de cumplimiento de las actividades evaluadas corresponde al 52%. Las actividades que correspondían al primer seguimiento al plan de acción tienen un cumplimiento del 85% y las actividades que correspondían al segundo seguimiento al plan de acción tienen un cumplimiento del 17%. A continuación, se detalla por proceso el cumplimiento de las actividades:
a. Proceso Estratégicos
- Gestión del Mejoramiento: Las actividades para evaluar tienen el siguiente cumplimiento:
i. La actividad Preparar las visitas de pares académicos para la renovación del registro calificado del programa Maestro en Música, renovación de acreditación en alta calidad del programa Licenciatura en Música y acreditación institucional tiene cumplimiento del 33%.
ii. La actividad Radicación ante el MEN de la solicitud de reacreditación en alta calidad para el programa Licenciatura en Música, tiene cumplimiento del 0%.
b. Procesos Misionales
- Docencia: Las siguientes actividades que corresponden a la evaluación del primer seguimiento continúan con un cumplimiento de 0%:
i. Actualizar periódicamente los indicadores del SGC de cada proceso.
ii. Elaborar el documento del plan de capacitación en bilingüismo para docentes y articularlo con el plan de cualificación docente, presentarlo a rectoría para su aprobación y socializarlo con la comunidad docente.
Las siguientes actividades que corresponden a la evaluación del segundo seguimiento tienen un cumplimiento inferior al 30%:
i. Realizar un convenio de articulación con una institución de educación media. Esta actividad alcanzó un cumplimiento del 30%.
ii. Diseñar un plan de oferta de cursos libres, solicitar su aprobación al Consejo de Facultad y socializarlo con la comunidad académica. Esta actividad no tiene grado de cumplimiento.
iii. Realizar el plan de financiación del programa de bilingüismo para los estudiantes del Conservatorio del Tolima. Esta actividad no tiene grado de cumplimiento.
- Investigación: La siguiente actividad que corresponden a la evaluación del segundo seguimiento tienen un cumplimiento inferior al 30%:
i. Cualificar en competencias de escritura científica y nuevas tecnologías aplicadas a la investigación a la comunidad académica y grupos de interés  a través de un diplomado.
- Extensión y Proyección Social: Las siguientes actividades que corresponden a la evaluación del segundo seguimiento tienen un cumplimiento inferior al 30%:
i. Diseñar un plan de oferta musical para la jornada complementaria de la educación básica y media, solicitar su aprobación a la rectoría y socializarlo con la comunidad en general. Esta actividad alcanzó un cumplimiento del 30%.
ii. Ofertar un diplomado para la comunidad en general. Esta actividad no tiene grado de cumplimiento.
- 
c. Proceso de Soporte
- Gestión Administrativa, Jurídica y del Talento Humano: Las siguientes actividades que corresponden a la evaluación del primer seguimiento tiene un cumplimiento de 60%:
i. Realizar un inventario de los comités y consejos creados en la Institución, realizar un plan de sesiones anuales de los mismos y realizar el seguimiento que corresponde. (Revisión por la dirección)
Las siguientes actividades que corresponden a la evaluación del segundo seguimiento tiene un cumplimiento de 0%:
i. Incluir en el plan de capacitación Institucional para el personal administrativo la temática de legalidad en el empleo público y cumplir con la programación establecida en el mismo.
- Gestión Operativa y Financiera: Las siguientes actividades que corresponden a la evaluación del segundo seguimiento al proceso de Gestión Operativa y financiera, se concluye lo siguiente: 
i. Se cumplió al 50% con la actividad programada para evaluar que corresponde a elaborar un documento encaminado a lograr el cumplimiento de la NTC RETIE de la Sede Bolivariana (Revisión por la Dirección).
- Gestión de Bienes y Servicios (Almacén): Las siguientes actividades que corresponden a la evaluación del primer seguimiento continúan con un cumplimiento de 50%:
i. Realizar el cronograma de inventarios para la vigencia 2021 en cada una de las dependencias y socializarlo con los líderes de proceso.
</t>
  </si>
  <si>
    <t>Enero
(Periodo: Sept-Oct-Nov. Dic./2020)</t>
  </si>
  <si>
    <t>Abril
(Periodo: Ene-Feb-Mar 2021)</t>
  </si>
  <si>
    <t>Julio
(Periodo: Abr-May-Jun 2021)</t>
  </si>
  <si>
    <t>Octubre
(Periodo: Jul-Ago-Sept 2021)</t>
  </si>
  <si>
    <t xml:space="preserve">Entre el primer, segundo y tercer seguimiento al plan de acción 2021, se evaluaron cuarenta y ocho (48) actividades equivalentes al 13% de las 230 actividades propuestas en el plan de acción. A corte 30 de septiembre de 2021, el porcentaje promedio de cumplimiento de las actividades evaluadas corresponde al 77%. Las actividades que correspondían al primer seguimiento al plan de acción tienen un cumplimiento del 81%; las actividades que correspondían al segundo seguimiento al plan de acción tienen un cumplimiento del 42% y las actividades que corresponden al tercer seguimiento al plan de acción tienen un cumplimiento del 86%. A continuación, se detalla por proceso el cumplimiento de las actividades:
a. Proceso Estratégicos
- Gestión del Mejoramiento: Las actividades para evaluar tienen el siguiente cumplimiento:
i. La actividad Preparar las visitas de pares académicos para la renovación del registro calificado del programa Maestro en Música, renovación de acreditación en alta calidad del programa Licenciatura en Música y acreditación institucional tiene cumplimiento del 66%.
ii. La actividad Radicación ante el MEN de la solicitud de reacreditación en alta calidad para el programa Licenciatura en Música, tiene cumplimiento del 0%.
b. Procesos Misionales
Docencia: Las siguientes actividades evaluadas en el primer, segundo y tercer seguimiento  continúan con un cumplimiento de 0%:
i. Diseñar un plan de oferta de cursos libres, solicitar su aprobación al Consejo de Facultad y socializarlo con la comunidad académica.
ii. Elaborar el documento del plan de capacitación en bilingüismo para docentes y articularlo con el plan de cualificación docente, presentarlo a rectoría para su aprobación y socializarlo con la comunidad docente.
iii. Realizar el plan de financiación del programa de bilingüismo para los estudiantes del Conservatorio del Tolima.
Las siguientes actividades evaluadas en el primer, segundo y tercer seguimiento  continúan con un cumplimiento de entre el 30 y el 40%:
i. Teniendo en cuenta el proceso de cambio institucional como un efecto de la pandemia y con el apoyo del asesor de calidad, realizar una adaptación de los procesos como respuesta a las nuevas necesidades y/o oportunidades.
ii. Realizar un convenio de articulación con una institución de educación media.
iii. Ofertar un curso preparatorio para aspirantes a los programas académicos y presentar ante el Consejo Académico para la aprobación de su reglamentación.
iv. Implementar un curso virtual corto de fundamentación pedagógica, didáctica y de evaluación en educación superior para los nuevos docentes.
v. Realizar un evento académico.
vi. Diseñar un plan para celebrar convenios de cooperación nacional e internacional, solicitar su aprobación a rectoría y socializarlo con la comunidad académica. El porcentaje de avance para las actividades monitoreadas es bajo, por lo tanto, se recomienda realizar una revisión de estas para avanzar de manera progresiva en su ejecución. 
- Investigación: La siguiente actividad que corresponden a la evaluación del segundo seguimiento tienen un cumplimiento inferior al 30%:
i. Cualificar en competencias de escritura científica y nuevas tecnologías aplicadas a la investigación a la comunidad académica y grupos de interés  a través de un diplomado.
- Extensión y Proyección Social: Las siguientes actividades que corresponden a la evaluación del primero, segundo y tercer seguimiento tienen un cumplimiento del 0%:
i. Implementar un curso virtual corto de fundamentación pedagógica, didáctica y de evaluación en educación superior para los nuevos docentes.
ii. Realizar la Semana Cultural Institucional
iii. Ofertar un diplomado para la comunidad en general. Esta actividad no tiene grado de cumplimiento.
- Las siguientes actividades que corresponden a la evaluación del primero, segundo y tercer seguimiento tienen un cumplimiento del 30%:
i. Diseñar un plan de oferta musical para la jornada complementaria de la educación básica y media, solicitar su aprobación a la rectoría y socializarlo con la comunidad en general. Esta actividad alcanzó un cumplimiento del 30%.
- 
c. Proceso de Soporte
- Gestión Administrativa, Jurídica y del Talento Humano: Las siguientes actividades que corresponden a la evaluación del primer seguimiento tiene un cumplimiento de 60%:
i. Realizar un inventario de los comités y consejos creados en la Institución, realizar un plan de sesiones anuales de los mismos y realizar el seguimiento que corresponde. (Revisión por la dirección)
Las siguientes actividades que corresponden a la evaluación del segundo seguimiento tienen un cumplimiento de 20%:
i. Incluir en el plan de capacitación Institucional para el personal administrativo la temática de legalidad en el empleo público y cumplir con la programación establecida en el mismo.
- Gestión de Bienes y Servicios (Almacén): Las siguientes actividades que corresponden a la evaluación del primer seguimiento continúan con un cumplimiento de 50%:
i. Realizar el cronograma de inventarios para la vigencia 2021 en cada una de las dependencias y socializarlo con los líderes de proceso.
- Las siguientes actividades que corresponden a la evaluación del segundo seguimiento tienen un cumplimiento del 0%:
i. Presentar a rectoría un plan para reubicar los espacios físicos del cuarto piso de la Sede Bolivariano que serán intervenidos para la adecuación del CIDIEM.
Estas actividades serán revisadas por el proceso de Planeación y Direccionamiento Estratégico para revisar posibles aplazamientos de acuerdo con las razones del incumplimiento presentado.
</t>
  </si>
  <si>
    <t>,00,</t>
  </si>
  <si>
    <t xml:space="preserve">    VERSION: 02</t>
  </si>
  <si>
    <t xml:space="preserve">    FECHA: 21/01/2022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</si>
</sst>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164" formatCode="&quot;$&quot;#,##0.00_);[Red]\(&quot;$&quot;#,##0.00\)"/>
    <numFmt numFmtId="165" formatCode="0.0"/>
    <numFmt numFmtId="166" formatCode="&quot;$&quot;\ #,##0"/>
    <numFmt numFmtId="167" formatCode="0.0%"/>
    <numFmt numFmtId="168" formatCode="_([$$-240A]\ * #,##0_);_([$$-240A]\ * \(#,##0\);_([$$-240A]\ * &quot;-&quot;??_);_(@_)"/>
    <numFmt numFmtId="169" formatCode="#,##0.0"/>
    <numFmt numFmtId="170" formatCode="_-&quot;$&quot;\ * #,##0_-;\-&quot;$&quot;\ * #,##0_-;_-&quot;$&quot;\ * &quot;-&quot;_-;_-@_-"/>
  </numFmts>
  <fonts count="48">
    <font>
      <sz val="11"/>
      <color theme="1"/>
      <name val="Calibri"/>
      <family val="2"/>
      <scheme val="minor"/>
    </font>
    <font>
      <sz val="10"/>
      <name val="Arial"/>
      <family val="2"/>
    </font>
    <font>
      <b/>
      <sz val="10"/>
      <name val="Gotham Light"/>
      <family val="2"/>
    </font>
    <font>
      <b/>
      <sz val="10"/>
      <color theme="1"/>
      <name val="Gotham Light"/>
      <family val="2"/>
    </font>
    <font>
      <sz val="10"/>
      <name val="Gotham Light"/>
      <family val="2"/>
    </font>
    <font>
      <b/>
      <sz val="10"/>
      <color theme="0"/>
      <name val="Gotham Light"/>
      <family val="2"/>
    </font>
    <font>
      <b/>
      <sz val="10"/>
      <color indexed="9"/>
      <name val="Gotham Light"/>
      <family val="2"/>
    </font>
    <font>
      <u val="single"/>
      <sz val="13"/>
      <color indexed="12"/>
      <name val="Arial"/>
      <family val="2"/>
    </font>
    <font>
      <sz val="10"/>
      <color theme="6" tint="-0.4999699890613556"/>
      <name val="Gotham Light"/>
      <family val="2"/>
    </font>
    <font>
      <i/>
      <sz val="10"/>
      <name val="Gotham Light"/>
      <family val="2"/>
    </font>
    <font>
      <b/>
      <sz val="9"/>
      <name val="Tahoma"/>
      <family val="2"/>
    </font>
    <font>
      <sz val="9"/>
      <name val="Tahoma"/>
      <family val="2"/>
    </font>
    <font>
      <b/>
      <sz val="8"/>
      <name val="Tahoma"/>
      <family val="2"/>
    </font>
    <font>
      <sz val="10"/>
      <color rgb="FFFF0000"/>
      <name val="Gotham Light"/>
      <family val="2"/>
    </font>
    <font>
      <sz val="10"/>
      <color theme="1"/>
      <name val="Calibri"/>
      <family val="2"/>
      <scheme val="minor"/>
    </font>
    <font>
      <b/>
      <sz val="10"/>
      <color rgb="FF00CCFF"/>
      <name val="Gotham Light"/>
      <family val="2"/>
    </font>
    <font>
      <sz val="10"/>
      <color theme="1"/>
      <name val="Gotham Light"/>
      <family val="2"/>
    </font>
    <font>
      <sz val="10"/>
      <color indexed="12"/>
      <name val="Gotham Light"/>
      <family val="2"/>
    </font>
    <font>
      <b/>
      <sz val="12"/>
      <color theme="1"/>
      <name val="Arial"/>
      <family val="2"/>
    </font>
    <font>
      <sz val="12"/>
      <color theme="1"/>
      <name val="Arial"/>
      <family val="2"/>
    </font>
    <font>
      <sz val="12"/>
      <name val="Arial"/>
      <family val="2"/>
    </font>
    <font>
      <sz val="11"/>
      <name val="Arial"/>
      <family val="2"/>
    </font>
    <font>
      <b/>
      <sz val="12"/>
      <name val="Arial"/>
      <family val="2"/>
    </font>
    <font>
      <sz val="12"/>
      <color rgb="FF000000"/>
      <name val="Arial"/>
      <family val="2"/>
    </font>
    <font>
      <sz val="10"/>
      <name val="Calibri"/>
      <family val="2"/>
    </font>
    <font>
      <b/>
      <sz val="16"/>
      <name val="Arial"/>
      <family val="2"/>
    </font>
    <font>
      <sz val="12"/>
      <name val="Gotham Light"/>
      <family val="2"/>
    </font>
    <font>
      <b/>
      <sz val="12"/>
      <name val="Gotham Light"/>
      <family val="2"/>
    </font>
    <font>
      <b/>
      <sz val="10"/>
      <color rgb="FFFF0000"/>
      <name val="Gotham Light"/>
      <family val="2"/>
    </font>
    <font>
      <sz val="10"/>
      <color rgb="FF000000"/>
      <name val="Arial"/>
      <family val="2"/>
    </font>
    <font>
      <sz val="10"/>
      <color theme="1"/>
      <name val="Arial"/>
      <family val="2"/>
    </font>
    <font>
      <b/>
      <u val="single"/>
      <sz val="10"/>
      <color theme="1"/>
      <name val="Arial"/>
      <family val="2"/>
    </font>
    <font>
      <sz val="11"/>
      <name val="Calibri"/>
      <family val="2"/>
      <scheme val="minor"/>
    </font>
    <font>
      <b/>
      <sz val="11"/>
      <name val="Calibri"/>
      <family val="2"/>
      <scheme val="minor"/>
    </font>
    <font>
      <b/>
      <sz val="10"/>
      <color theme="1"/>
      <name val="Roboto Light"/>
      <family val="2"/>
    </font>
    <font>
      <sz val="11"/>
      <name val="Roboto Light"/>
      <family val="2"/>
    </font>
    <font>
      <sz val="11"/>
      <color theme="1"/>
      <name val="Roboto Light"/>
      <family val="2"/>
    </font>
    <font>
      <sz val="10"/>
      <color theme="1"/>
      <name val="Roboto Light"/>
      <family val="2"/>
    </font>
    <font>
      <b/>
      <sz val="12"/>
      <color theme="0"/>
      <name val="Calibri"/>
      <family val="2"/>
    </font>
    <font>
      <sz val="10"/>
      <color rgb="FF000000"/>
      <name val="Calibri"/>
      <family val="2"/>
    </font>
    <font>
      <sz val="9.2"/>
      <color rgb="FF000000"/>
      <name val="Calibri"/>
      <family val="2"/>
    </font>
    <font>
      <sz val="6.5"/>
      <color rgb="FF000000"/>
      <name val="Calibri"/>
      <family val="2"/>
    </font>
    <font>
      <sz val="8"/>
      <color rgb="FF000000"/>
      <name val="Calibri"/>
      <family val="2"/>
    </font>
    <font>
      <sz val="7.1"/>
      <color rgb="FF000000"/>
      <name val="Calibri"/>
      <family val="2"/>
    </font>
    <font>
      <sz val="7"/>
      <color theme="1"/>
      <name val="Roboto"/>
      <family val="2"/>
    </font>
    <font>
      <b/>
      <sz val="12"/>
      <color rgb="FFFFFFFF"/>
      <name val="Calibri"/>
      <family val="2"/>
    </font>
    <font>
      <b/>
      <sz val="8"/>
      <name val="Calibri"/>
      <family val="2"/>
    </font>
    <font>
      <sz val="11"/>
      <color theme="0"/>
      <name val="Calibri"/>
      <family val="2"/>
      <scheme val="minor"/>
    </font>
  </fonts>
  <fills count="20">
    <fill>
      <patternFill/>
    </fill>
    <fill>
      <patternFill patternType="gray125"/>
    </fill>
    <fill>
      <patternFill patternType="solid">
        <fgColor theme="6"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FF5050"/>
        <bgColor indexed="64"/>
      </patternFill>
    </fill>
    <fill>
      <patternFill patternType="solid">
        <fgColor rgb="FFFF3300"/>
        <bgColor indexed="64"/>
      </patternFill>
    </fill>
    <fill>
      <patternFill patternType="solid">
        <fgColor rgb="FFFF0000"/>
        <bgColor indexed="64"/>
      </patternFill>
    </fill>
    <fill>
      <patternFill patternType="solid">
        <fgColor theme="5" tint="0.5999900102615356"/>
        <bgColor indexed="64"/>
      </patternFill>
    </fill>
    <fill>
      <patternFill patternType="solid">
        <fgColor rgb="FFFFC000"/>
        <bgColor indexed="64"/>
      </patternFill>
    </fill>
    <fill>
      <patternFill patternType="solid">
        <fgColor rgb="FFFFFFFF"/>
        <bgColor indexed="64"/>
      </patternFill>
    </fill>
    <fill>
      <patternFill patternType="solid">
        <fgColor rgb="FF9FB8FD"/>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top/>
      <bottom style="thin"/>
    </border>
    <border>
      <left style="thin"/>
      <right style="thin"/>
      <top/>
      <bottom/>
    </border>
    <border>
      <left/>
      <right style="thin"/>
      <top style="thin"/>
      <bottom style="thin"/>
    </border>
    <border>
      <left/>
      <right/>
      <top style="thin"/>
      <bottom style="thin"/>
    </border>
    <border>
      <left/>
      <right/>
      <top/>
      <bottom style="thin"/>
    </border>
    <border>
      <left style="thin">
        <color rgb="FF000000"/>
      </left>
      <right/>
      <top/>
      <bottom/>
    </border>
    <border>
      <left style="thin">
        <color rgb="FF000000"/>
      </left>
      <right/>
      <top/>
      <bottom style="thin">
        <color rgb="FF00000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7" fillId="0" borderId="0" applyNumberFormat="0" applyFill="0" applyBorder="0">
      <alignment/>
      <protection locked="0"/>
    </xf>
    <xf numFmtId="0" fontId="1" fillId="0" borderId="0">
      <alignment/>
      <protection/>
    </xf>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cellStyleXfs>
  <cellXfs count="412">
    <xf numFmtId="0" fontId="0" fillId="0" borderId="0" xfId="0"/>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3" borderId="0" xfId="0" applyFont="1" applyFill="1"/>
    <xf numFmtId="0" fontId="6" fillId="3" borderId="0" xfId="0" applyFont="1" applyFill="1" applyAlignment="1">
      <alignment horizontal="center" vertical="center" wrapText="1"/>
    </xf>
    <xf numFmtId="0" fontId="2" fillId="3"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6" fontId="4" fillId="5"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6" borderId="0" xfId="22" applyFont="1" applyFill="1" applyBorder="1">
      <alignment/>
      <protection/>
    </xf>
    <xf numFmtId="0" fontId="4" fillId="0" borderId="0" xfId="22" applyFont="1">
      <alignment/>
      <protection/>
    </xf>
    <xf numFmtId="2" fontId="4" fillId="0" borderId="0" xfId="22" applyNumberFormat="1" applyFont="1" applyAlignment="1">
      <alignment horizontal="center"/>
      <protection/>
    </xf>
    <xf numFmtId="0" fontId="4" fillId="0" borderId="0" xfId="22" applyFont="1" applyFill="1">
      <alignment/>
      <protection/>
    </xf>
    <xf numFmtId="2" fontId="4" fillId="0" borderId="0" xfId="22" applyNumberFormat="1" applyFont="1" applyFill="1" applyAlignment="1">
      <alignment horizontal="center"/>
      <protection/>
    </xf>
    <xf numFmtId="0" fontId="4" fillId="3" borderId="0" xfId="22" applyFont="1" applyFill="1" applyBorder="1">
      <alignment/>
      <protection/>
    </xf>
    <xf numFmtId="0" fontId="2" fillId="0" borderId="0" xfId="22" applyFont="1" applyBorder="1" applyAlignment="1">
      <alignment vertical="center"/>
      <protection/>
    </xf>
    <xf numFmtId="0" fontId="2" fillId="0" borderId="3" xfId="22" applyFont="1" applyBorder="1" applyAlignment="1">
      <alignment vertical="center"/>
      <protection/>
    </xf>
    <xf numFmtId="0" fontId="2" fillId="0" borderId="0" xfId="22" applyFont="1" applyBorder="1" applyAlignment="1">
      <alignment horizontal="center"/>
      <protection/>
    </xf>
    <xf numFmtId="0" fontId="4" fillId="0" borderId="0" xfId="22" applyFont="1" applyBorder="1">
      <alignment/>
      <protection/>
    </xf>
    <xf numFmtId="9" fontId="2" fillId="0" borderId="1" xfId="23" applyFont="1" applyBorder="1" applyAlignment="1">
      <alignment horizontal="center" vertical="center" wrapText="1"/>
    </xf>
    <xf numFmtId="9" fontId="2" fillId="0" borderId="0" xfId="23" applyFont="1" applyBorder="1" applyAlignment="1">
      <alignment horizontal="center" vertical="center" wrapText="1"/>
    </xf>
    <xf numFmtId="0" fontId="4" fillId="0" borderId="0" xfId="22" applyFont="1" applyAlignment="1">
      <alignment horizontal="center" vertical="center" wrapText="1"/>
      <protection/>
    </xf>
    <xf numFmtId="0" fontId="4" fillId="0" borderId="1" xfId="22" applyFont="1" applyBorder="1" applyAlignment="1">
      <alignment vertical="center"/>
      <protection/>
    </xf>
    <xf numFmtId="0" fontId="2" fillId="0" borderId="1" xfId="22" applyFont="1" applyBorder="1" applyAlignment="1">
      <alignment/>
      <protection/>
    </xf>
    <xf numFmtId="0" fontId="4" fillId="0" borderId="1" xfId="22" applyFont="1" applyBorder="1" applyAlignment="1">
      <alignment horizontal="center"/>
      <protection/>
    </xf>
    <xf numFmtId="0" fontId="4" fillId="0" borderId="1" xfId="22" applyFont="1" applyBorder="1" applyAlignment="1">
      <alignment vertical="center" wrapText="1"/>
      <protection/>
    </xf>
    <xf numFmtId="168" fontId="4" fillId="0" borderId="1" xfId="20" applyNumberFormat="1" applyFont="1" applyBorder="1" applyAlignment="1">
      <alignment vertical="center"/>
    </xf>
    <xf numFmtId="165" fontId="4" fillId="0" borderId="0" xfId="22" applyNumberFormat="1" applyFont="1" applyBorder="1" applyAlignment="1">
      <alignment horizontal="center" vertical="center"/>
      <protection/>
    </xf>
    <xf numFmtId="0" fontId="13" fillId="0" borderId="0" xfId="22" applyFont="1" applyBorder="1" applyAlignment="1">
      <alignment horizontal="center" vertical="center"/>
      <protection/>
    </xf>
    <xf numFmtId="2" fontId="2" fillId="0" borderId="0" xfId="22" applyNumberFormat="1" applyFont="1" applyBorder="1" applyAlignment="1">
      <alignment horizontal="center" vertical="center"/>
      <protection/>
    </xf>
    <xf numFmtId="2" fontId="4" fillId="0" borderId="0" xfId="22" applyNumberFormat="1" applyFont="1" applyBorder="1" applyAlignment="1">
      <alignment horizontal="center" vertical="center"/>
      <protection/>
    </xf>
    <xf numFmtId="0" fontId="4" fillId="0" borderId="0" xfId="22" applyFont="1" applyBorder="1" applyAlignment="1">
      <alignment horizontal="center" vertical="center"/>
      <protection/>
    </xf>
    <xf numFmtId="0" fontId="5" fillId="7" borderId="0" xfId="22" applyFont="1" applyFill="1" applyBorder="1" applyAlignment="1">
      <alignment horizontal="center" vertical="center"/>
      <protection/>
    </xf>
    <xf numFmtId="0" fontId="2" fillId="0" borderId="0" xfId="22" applyFont="1" applyBorder="1" applyAlignment="1">
      <alignment horizontal="center" vertical="center" wrapText="1"/>
      <protection/>
    </xf>
    <xf numFmtId="0" fontId="4" fillId="0" borderId="1" xfId="22" applyFont="1" applyBorder="1">
      <alignment/>
      <protection/>
    </xf>
    <xf numFmtId="0" fontId="14" fillId="0" borderId="0" xfId="0" applyFont="1"/>
    <xf numFmtId="0" fontId="3" fillId="3" borderId="0" xfId="0" applyFont="1" applyFill="1" applyBorder="1" applyAlignment="1">
      <alignment horizontal="center"/>
    </xf>
    <xf numFmtId="0" fontId="2" fillId="3" borderId="0" xfId="0" applyFont="1" applyFill="1" applyBorder="1" applyAlignment="1">
      <alignment horizontal="center" wrapText="1"/>
    </xf>
    <xf numFmtId="0" fontId="15" fillId="0" borderId="0" xfId="0" applyFont="1" applyBorder="1" applyAlignment="1">
      <alignment horizontal="center"/>
    </xf>
    <xf numFmtId="169" fontId="4" fillId="0" borderId="1" xfId="23" applyNumberFormat="1" applyFont="1" applyBorder="1" applyAlignment="1">
      <alignment horizontal="center" vertical="center"/>
    </xf>
    <xf numFmtId="167" fontId="4" fillId="0" borderId="0" xfId="22" applyNumberFormat="1" applyFont="1" applyBorder="1" applyAlignment="1">
      <alignment horizontal="center" vertical="center"/>
      <protection/>
    </xf>
    <xf numFmtId="0" fontId="4" fillId="0" borderId="3" xfId="22" applyFont="1" applyBorder="1" applyAlignment="1">
      <alignment horizontal="center"/>
      <protection/>
    </xf>
    <xf numFmtId="9" fontId="4" fillId="0" borderId="1" xfId="23" applyNumberFormat="1" applyFont="1" applyBorder="1" applyAlignment="1">
      <alignment horizontal="center" vertical="center"/>
    </xf>
    <xf numFmtId="9" fontId="4" fillId="0" borderId="1" xfId="23" applyFont="1" applyBorder="1" applyAlignment="1">
      <alignment horizontal="center" vertical="center" wrapText="1"/>
    </xf>
    <xf numFmtId="9" fontId="4" fillId="0" borderId="1" xfId="23" applyFont="1" applyBorder="1" applyAlignment="1">
      <alignment horizontal="center" vertical="center"/>
    </xf>
    <xf numFmtId="0" fontId="4" fillId="0" borderId="1" xfId="22" applyFont="1" applyBorder="1" applyAlignment="1">
      <alignment horizontal="center" vertical="center"/>
      <protection/>
    </xf>
    <xf numFmtId="0" fontId="2" fillId="8" borderId="1" xfId="22" applyFont="1" applyFill="1" applyBorder="1" applyAlignment="1">
      <alignment horizontal="center"/>
      <protection/>
    </xf>
    <xf numFmtId="0" fontId="2" fillId="0" borderId="1" xfId="22" applyFont="1" applyBorder="1" applyAlignment="1">
      <alignment horizontal="center"/>
      <protection/>
    </xf>
    <xf numFmtId="0" fontId="4" fillId="0" borderId="1" xfId="22" applyFont="1" applyBorder="1" applyAlignment="1">
      <alignment horizontal="center" vertical="center" wrapText="1"/>
      <protection/>
    </xf>
    <xf numFmtId="0" fontId="2" fillId="0" borderId="1" xfId="22" applyFont="1" applyBorder="1" applyAlignment="1">
      <alignment horizontal="center" vertical="center" wrapText="1"/>
      <protection/>
    </xf>
    <xf numFmtId="0" fontId="2" fillId="0" borderId="4" xfId="22" applyFont="1" applyBorder="1" applyAlignment="1">
      <alignment horizontal="center" vertical="center"/>
      <protection/>
    </xf>
    <xf numFmtId="0" fontId="2" fillId="0" borderId="1" xfId="22" applyFont="1" applyBorder="1" applyAlignment="1">
      <alignment horizontal="center" vertical="center"/>
      <protection/>
    </xf>
    <xf numFmtId="0" fontId="2" fillId="0" borderId="0" xfId="22" applyFont="1" applyBorder="1" applyAlignment="1">
      <alignment horizontal="center" vertical="center"/>
      <protection/>
    </xf>
    <xf numFmtId="0" fontId="4" fillId="0" borderId="3" xfId="22" applyFont="1" applyBorder="1" applyAlignment="1">
      <alignment horizontal="center" vertical="center"/>
      <protection/>
    </xf>
    <xf numFmtId="0" fontId="16" fillId="0" borderId="0" xfId="0" applyFont="1"/>
    <xf numFmtId="0" fontId="17" fillId="0" borderId="1" xfId="21" applyFont="1" applyFill="1" applyBorder="1" applyAlignment="1" applyProtection="1">
      <alignment horizontal="center" vertical="center" wrapText="1"/>
      <protection/>
    </xf>
    <xf numFmtId="0" fontId="17" fillId="3" borderId="1" xfId="21" applyFont="1" applyFill="1" applyBorder="1" applyAlignment="1" applyProtection="1">
      <alignment horizontal="center" vertical="center" wrapText="1"/>
      <protection/>
    </xf>
    <xf numFmtId="0" fontId="2" fillId="0" borderId="1" xfId="22" applyFont="1" applyBorder="1" applyAlignment="1">
      <alignment horizontal="center" vertical="center"/>
      <protection/>
    </xf>
    <xf numFmtId="0" fontId="2" fillId="0" borderId="3" xfId="22" applyFont="1" applyBorder="1" applyAlignment="1">
      <alignment horizontal="center" vertical="center"/>
      <protection/>
    </xf>
    <xf numFmtId="0" fontId="16" fillId="9" borderId="1" xfId="0" applyFont="1" applyFill="1" applyBorder="1" applyAlignment="1">
      <alignment vertical="center"/>
    </xf>
    <xf numFmtId="0" fontId="16" fillId="9" borderId="1" xfId="0" applyFont="1" applyFill="1" applyBorder="1" applyAlignment="1">
      <alignment horizontal="center" vertical="center"/>
    </xf>
    <xf numFmtId="0" fontId="4" fillId="10" borderId="1" xfId="22" applyFont="1" applyFill="1" applyBorder="1" applyAlignment="1">
      <alignment horizontal="center" vertical="center"/>
      <protection/>
    </xf>
    <xf numFmtId="0" fontId="16" fillId="9" borderId="1" xfId="0" applyFont="1" applyFill="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4" fillId="0" borderId="1" xfId="22" applyFont="1" applyFill="1" applyBorder="1" applyAlignment="1">
      <alignment horizontal="center" vertical="center"/>
      <protection/>
    </xf>
    <xf numFmtId="0" fontId="4" fillId="0" borderId="3" xfId="22" applyFont="1" applyBorder="1" applyAlignment="1">
      <alignment/>
      <protection/>
    </xf>
    <xf numFmtId="0" fontId="2" fillId="0" borderId="4" xfId="22" applyFont="1" applyBorder="1">
      <alignment/>
      <protection/>
    </xf>
    <xf numFmtId="166" fontId="4" fillId="0" borderId="1" xfId="22" applyNumberFormat="1" applyFont="1" applyBorder="1" applyAlignment="1">
      <alignment horizontal="center" vertical="center"/>
      <protection/>
    </xf>
    <xf numFmtId="3" fontId="4" fillId="0" borderId="1" xfId="22" applyNumberFormat="1" applyFont="1" applyBorder="1" applyAlignment="1">
      <alignment horizontal="center" vertical="center"/>
      <protection/>
    </xf>
    <xf numFmtId="0" fontId="2" fillId="0" borderId="1" xfId="22" applyFont="1" applyBorder="1">
      <alignment/>
      <protection/>
    </xf>
    <xf numFmtId="166" fontId="2" fillId="0" borderId="1" xfId="22" applyNumberFormat="1" applyFont="1" applyBorder="1" applyAlignment="1">
      <alignment horizontal="center" vertical="center"/>
      <protection/>
    </xf>
    <xf numFmtId="0" fontId="4" fillId="0" borderId="1" xfId="22" applyFont="1" applyBorder="1" applyAlignment="1">
      <alignment horizontal="left" vertical="center" wrapText="1"/>
      <protection/>
    </xf>
    <xf numFmtId="166" fontId="4" fillId="0" borderId="1" xfId="22" applyNumberFormat="1" applyFont="1" applyBorder="1">
      <alignment/>
      <protection/>
    </xf>
    <xf numFmtId="0" fontId="16" fillId="3" borderId="1" xfId="0" applyFont="1" applyFill="1" applyBorder="1" applyAlignment="1">
      <alignment vertical="center"/>
    </xf>
    <xf numFmtId="0" fontId="4" fillId="3" borderId="1" xfId="22" applyFont="1" applyFill="1" applyBorder="1" applyAlignment="1">
      <alignment horizontal="center"/>
      <protection/>
    </xf>
    <xf numFmtId="0" fontId="16" fillId="3" borderId="1" xfId="0" applyFont="1" applyFill="1" applyBorder="1" applyAlignment="1">
      <alignment horizontal="center" vertical="center"/>
    </xf>
    <xf numFmtId="0" fontId="4" fillId="3" borderId="1" xfId="22" applyFont="1" applyFill="1" applyBorder="1" applyAlignment="1">
      <alignment horizontal="center" vertical="center"/>
      <protection/>
    </xf>
    <xf numFmtId="0" fontId="2" fillId="0" borderId="1" xfId="22" applyFont="1" applyBorder="1" applyAlignment="1">
      <alignment vertical="center" wrapText="1"/>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9" fontId="4" fillId="0" borderId="1" xfId="22" applyNumberFormat="1" applyFont="1" applyBorder="1" applyAlignment="1">
      <alignment horizontal="center" vertical="center"/>
      <protection/>
    </xf>
    <xf numFmtId="0" fontId="2" fillId="0" borderId="1" xfId="22" applyFont="1" applyBorder="1" applyAlignment="1">
      <alignment horizontal="center" vertical="center"/>
      <protection/>
    </xf>
    <xf numFmtId="0" fontId="2" fillId="0" borderId="3" xfId="22" applyFont="1" applyBorder="1" applyAlignment="1">
      <alignment horizontal="center"/>
      <protection/>
    </xf>
    <xf numFmtId="0" fontId="2" fillId="0" borderId="2" xfId="22" applyFont="1" applyBorder="1" applyAlignment="1">
      <alignment horizontal="center" vertical="center" wrapText="1"/>
      <protection/>
    </xf>
    <xf numFmtId="0" fontId="2" fillId="0" borderId="0" xfId="22" applyFont="1" applyBorder="1" applyAlignment="1">
      <alignment horizontal="center" vertical="center"/>
      <protection/>
    </xf>
    <xf numFmtId="0" fontId="18" fillId="0" borderId="0" xfId="0" applyFont="1" applyAlignment="1">
      <alignment horizontal="left"/>
    </xf>
    <xf numFmtId="0" fontId="19" fillId="0" borderId="0" xfId="0" applyFont="1"/>
    <xf numFmtId="0" fontId="18"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9" fillId="0" borderId="4" xfId="0" applyFont="1" applyBorder="1" applyAlignment="1">
      <alignment horizontal="center" vertical="center"/>
    </xf>
    <xf numFmtId="0" fontId="20" fillId="0" borderId="1" xfId="22" applyFont="1" applyBorder="1" applyAlignment="1">
      <alignment horizontal="left" vertical="center" wrapText="1"/>
      <protection/>
    </xf>
    <xf numFmtId="0" fontId="20" fillId="0" borderId="1" xfId="22" applyFont="1" applyBorder="1" applyAlignment="1">
      <alignment horizontal="center" vertical="center"/>
      <protection/>
    </xf>
    <xf numFmtId="0" fontId="19" fillId="0" borderId="1" xfId="0" applyFont="1" applyBorder="1" applyAlignment="1">
      <alignment horizontal="center" vertical="center"/>
    </xf>
    <xf numFmtId="14" fontId="19" fillId="0" borderId="1" xfId="0" applyNumberFormat="1" applyFont="1" applyBorder="1" applyAlignment="1">
      <alignment horizontal="left" vertical="center" wrapText="1"/>
    </xf>
    <xf numFmtId="3" fontId="19" fillId="0" borderId="1" xfId="0" applyNumberFormat="1" applyFont="1" applyBorder="1" applyAlignment="1">
      <alignment horizontal="center" vertical="center"/>
    </xf>
    <xf numFmtId="0" fontId="19" fillId="0" borderId="1" xfId="0" applyFont="1" applyFill="1" applyBorder="1" applyAlignment="1">
      <alignment horizontal="center" vertical="center"/>
    </xf>
    <xf numFmtId="3" fontId="19"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left" vertical="center" wrapText="1"/>
    </xf>
    <xf numFmtId="3" fontId="20" fillId="0" borderId="1" xfId="0" applyNumberFormat="1" applyFont="1" applyFill="1" applyBorder="1" applyAlignment="1">
      <alignment horizontal="center" vertical="center"/>
    </xf>
    <xf numFmtId="0" fontId="21" fillId="0" borderId="1" xfId="0" applyFont="1" applyBorder="1" applyAlignment="1">
      <alignment horizontal="left" vertical="center" wrapText="1"/>
    </xf>
    <xf numFmtId="14" fontId="21" fillId="0" borderId="1" xfId="0" applyNumberFormat="1" applyFont="1" applyBorder="1" applyAlignment="1">
      <alignment horizontal="left" vertical="center"/>
    </xf>
    <xf numFmtId="14" fontId="21" fillId="0" borderId="1" xfId="0" applyNumberFormat="1" applyFont="1" applyBorder="1" applyAlignment="1">
      <alignment horizontal="left" vertical="center" wrapText="1"/>
    </xf>
    <xf numFmtId="0" fontId="20" fillId="0" borderId="0" xfId="22" applyFont="1">
      <alignment/>
      <protection/>
    </xf>
    <xf numFmtId="0" fontId="20" fillId="0" borderId="3" xfId="22" applyFont="1" applyBorder="1">
      <alignment/>
      <protection/>
    </xf>
    <xf numFmtId="0" fontId="22" fillId="0" borderId="1" xfId="22" applyFont="1" applyBorder="1">
      <alignment/>
      <protection/>
    </xf>
    <xf numFmtId="0" fontId="19" fillId="3" borderId="1" xfId="0" applyFont="1" applyFill="1" applyBorder="1" applyAlignment="1">
      <alignment horizontal="left" vertical="center" wrapText="1"/>
    </xf>
    <xf numFmtId="0" fontId="19" fillId="3" borderId="1" xfId="0" applyFont="1" applyFill="1" applyBorder="1" applyAlignment="1">
      <alignment horizontal="center" vertical="center"/>
    </xf>
    <xf numFmtId="3" fontId="19" fillId="3" borderId="1" xfId="0" applyNumberFormat="1" applyFont="1" applyFill="1" applyBorder="1" applyAlignment="1">
      <alignment horizontal="center"/>
    </xf>
    <xf numFmtId="0" fontId="20" fillId="0" borderId="1" xfId="0" applyFont="1" applyBorder="1" applyAlignment="1">
      <alignment horizontal="left" vertical="center"/>
    </xf>
    <xf numFmtId="0" fontId="20" fillId="0" borderId="4" xfId="0" applyFont="1" applyBorder="1" applyAlignment="1">
      <alignment horizontal="center" vertical="center"/>
    </xf>
    <xf numFmtId="0" fontId="20" fillId="0" borderId="0" xfId="0" applyFont="1" applyAlignment="1">
      <alignment horizontal="left" wrapText="1"/>
    </xf>
    <xf numFmtId="0" fontId="20" fillId="0" borderId="1" xfId="0" applyFont="1" applyBorder="1" applyAlignment="1">
      <alignment horizontal="center" vertical="center"/>
    </xf>
    <xf numFmtId="166" fontId="20" fillId="0" borderId="1" xfId="0" applyNumberFormat="1" applyFont="1" applyBorder="1" applyAlignment="1">
      <alignment horizontal="center"/>
    </xf>
    <xf numFmtId="0" fontId="20" fillId="0" borderId="1" xfId="21" applyFont="1" applyBorder="1" applyAlignment="1" applyProtection="1">
      <alignment horizontal="left" vertical="center"/>
      <protection/>
    </xf>
    <xf numFmtId="0" fontId="20" fillId="0" borderId="1" xfId="0" applyFont="1" applyBorder="1" applyAlignment="1">
      <alignment horizontal="left" wrapText="1"/>
    </xf>
    <xf numFmtId="0" fontId="19" fillId="0" borderId="1" xfId="0" applyFont="1" applyBorder="1" applyAlignment="1">
      <alignment horizontal="center" vertical="center" wrapText="1"/>
    </xf>
    <xf numFmtId="0" fontId="23" fillId="0" borderId="1" xfId="0" applyFont="1" applyBorder="1" applyAlignment="1">
      <alignment vertical="center"/>
    </xf>
    <xf numFmtId="3" fontId="19" fillId="3" borderId="1" xfId="0" applyNumberFormat="1" applyFont="1" applyFill="1" applyBorder="1" applyAlignment="1">
      <alignment horizontal="center" vertical="center"/>
    </xf>
    <xf numFmtId="0" fontId="23" fillId="0" borderId="1" xfId="0" applyFont="1" applyBorder="1"/>
    <xf numFmtId="0" fontId="20" fillId="0" borderId="1" xfId="22" applyFont="1" applyBorder="1">
      <alignment/>
      <protection/>
    </xf>
    <xf numFmtId="0" fontId="23" fillId="0" borderId="0" xfId="0" applyFont="1" applyAlignment="1">
      <alignment vertical="center"/>
    </xf>
    <xf numFmtId="0" fontId="23" fillId="0" borderId="1" xfId="0" applyFont="1" applyBorder="1" applyAlignment="1">
      <alignment horizontal="left"/>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19" fillId="3" borderId="1" xfId="0"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0" fontId="20" fillId="0" borderId="5" xfId="22" applyFont="1" applyBorder="1">
      <alignment/>
      <protection/>
    </xf>
    <xf numFmtId="0" fontId="20" fillId="0" borderId="2" xfId="22" applyFont="1" applyBorder="1" applyAlignment="1">
      <alignment horizontal="center" vertical="center"/>
      <protection/>
    </xf>
    <xf numFmtId="0" fontId="4" fillId="0" borderId="0" xfId="22" applyFont="1" applyBorder="1" applyAlignment="1">
      <alignment vertical="center"/>
      <protection/>
    </xf>
    <xf numFmtId="0" fontId="4" fillId="4" borderId="1" xfId="22" applyFont="1" applyFill="1" applyBorder="1" applyAlignment="1">
      <alignment vertical="center" wrapText="1"/>
      <protection/>
    </xf>
    <xf numFmtId="0" fontId="4" fillId="9" borderId="1" xfId="22" applyFont="1" applyFill="1" applyBorder="1" applyAlignment="1">
      <alignment vertical="center" wrapText="1"/>
      <protection/>
    </xf>
    <xf numFmtId="0" fontId="4" fillId="9" borderId="1" xfId="22" applyFont="1" applyFill="1" applyBorder="1" applyAlignment="1">
      <alignment horizontal="center" vertical="center"/>
      <protection/>
    </xf>
    <xf numFmtId="9" fontId="4" fillId="9" borderId="1" xfId="22" applyNumberFormat="1" applyFont="1" applyFill="1" applyBorder="1" applyAlignment="1">
      <alignment horizontal="center" vertical="center"/>
      <protection/>
    </xf>
    <xf numFmtId="0" fontId="4" fillId="11" borderId="1" xfId="22" applyFont="1" applyFill="1" applyBorder="1" applyAlignment="1">
      <alignment vertical="center" wrapText="1"/>
      <protection/>
    </xf>
    <xf numFmtId="0" fontId="4" fillId="11" borderId="1" xfId="22" applyFont="1" applyFill="1" applyBorder="1" applyAlignment="1">
      <alignment horizontal="center" vertical="center"/>
      <protection/>
    </xf>
    <xf numFmtId="9" fontId="4" fillId="11" borderId="1" xfId="22" applyNumberFormat="1" applyFont="1" applyFill="1" applyBorder="1" applyAlignment="1">
      <alignment horizontal="center" vertical="center"/>
      <protection/>
    </xf>
    <xf numFmtId="0" fontId="4" fillId="0" borderId="1" xfId="22" applyFont="1" applyBorder="1" applyAlignment="1">
      <alignment wrapText="1"/>
      <protection/>
    </xf>
    <xf numFmtId="0" fontId="4" fillId="4" borderId="0" xfId="22" applyFont="1" applyFill="1" applyAlignment="1">
      <alignment vertical="center" wrapText="1"/>
      <protection/>
    </xf>
    <xf numFmtId="0" fontId="4" fillId="0" borderId="0" xfId="22" applyFont="1" applyAlignment="1">
      <alignment vertical="center" wrapText="1"/>
      <protection/>
    </xf>
    <xf numFmtId="9" fontId="2" fillId="3" borderId="1" xfId="22" applyNumberFormat="1" applyFont="1" applyFill="1" applyBorder="1" applyAlignment="1">
      <alignment horizontal="center" vertical="center"/>
      <protection/>
    </xf>
    <xf numFmtId="0" fontId="2" fillId="0" borderId="0" xfId="22" applyFont="1" applyBorder="1" applyAlignment="1">
      <alignment vertical="center" wrapText="1"/>
      <protection/>
    </xf>
    <xf numFmtId="0" fontId="4" fillId="0" borderId="0" xfId="22" applyFont="1" applyBorder="1" applyAlignment="1">
      <alignment horizontal="justify" vertical="top" wrapText="1"/>
      <protection/>
    </xf>
    <xf numFmtId="0" fontId="2" fillId="0" borderId="4" xfId="22" applyFont="1" applyBorder="1" applyAlignment="1">
      <alignment horizontal="center" vertical="center"/>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0" fontId="2" fillId="0" borderId="1" xfId="22" applyFont="1" applyBorder="1" applyAlignment="1">
      <alignment horizontal="center"/>
      <protection/>
    </xf>
    <xf numFmtId="0" fontId="2" fillId="8" borderId="1" xfId="22" applyFont="1" applyFill="1" applyBorder="1" applyAlignment="1">
      <alignment horizontal="center"/>
      <protection/>
    </xf>
    <xf numFmtId="0" fontId="2" fillId="0" borderId="1" xfId="22" applyFont="1" applyBorder="1" applyAlignment="1">
      <alignment horizontal="center" vertical="center"/>
      <protection/>
    </xf>
    <xf numFmtId="0" fontId="2" fillId="0" borderId="0" xfId="22" applyFont="1" applyBorder="1" applyAlignment="1">
      <alignment horizontal="center" vertical="center"/>
      <protection/>
    </xf>
    <xf numFmtId="0" fontId="4" fillId="0" borderId="1" xfId="22" applyFont="1" applyBorder="1" applyAlignment="1">
      <alignment horizontal="center" vertical="center"/>
      <protection/>
    </xf>
    <xf numFmtId="0" fontId="4" fillId="0" borderId="3" xfId="22" applyFont="1" applyBorder="1" applyAlignment="1">
      <alignment horizontal="center" vertical="center"/>
      <protection/>
    </xf>
    <xf numFmtId="0" fontId="2" fillId="0" borderId="1" xfId="22" applyFont="1" applyBorder="1" applyAlignment="1">
      <alignment horizontal="center" vertical="center" wrapText="1"/>
      <protection/>
    </xf>
    <xf numFmtId="0" fontId="2" fillId="3" borderId="0" xfId="22" applyFont="1" applyFill="1" applyBorder="1" applyAlignment="1">
      <alignment horizontal="center" vertical="center" wrapText="1"/>
      <protection/>
    </xf>
    <xf numFmtId="9" fontId="4" fillId="3" borderId="0" xfId="22" applyNumberFormat="1" applyFont="1" applyFill="1" applyBorder="1" applyAlignment="1">
      <alignment horizontal="center" vertical="center"/>
      <protection/>
    </xf>
    <xf numFmtId="0" fontId="2" fillId="0" borderId="0" xfId="22" applyFont="1" applyBorder="1" applyAlignment="1">
      <alignment/>
      <protection/>
    </xf>
    <xf numFmtId="0" fontId="2" fillId="0" borderId="0" xfId="22" applyFont="1" applyBorder="1" applyAlignment="1">
      <alignment wrapText="1"/>
      <protection/>
    </xf>
    <xf numFmtId="0" fontId="4" fillId="0" borderId="1" xfId="22" applyFont="1" applyFill="1" applyBorder="1" applyAlignment="1">
      <alignment vertical="center" wrapText="1"/>
      <protection/>
    </xf>
    <xf numFmtId="0" fontId="16" fillId="0" borderId="1" xfId="0" applyFont="1" applyBorder="1" applyAlignment="1">
      <alignment vertical="center" wrapText="1"/>
    </xf>
    <xf numFmtId="9" fontId="4" fillId="0" borderId="1" xfId="22" applyNumberFormat="1" applyFont="1" applyBorder="1" applyAlignment="1">
      <alignment horizontal="center" vertical="center"/>
      <protection/>
    </xf>
    <xf numFmtId="0" fontId="2" fillId="0" borderId="1" xfId="22" applyFont="1" applyBorder="1" applyAlignment="1">
      <alignment horizontal="center" vertical="center" wrapText="1"/>
      <protection/>
    </xf>
    <xf numFmtId="0" fontId="4" fillId="12" borderId="1" xfId="22" applyFont="1" applyFill="1" applyBorder="1" applyAlignment="1">
      <alignment vertical="center" wrapText="1"/>
      <protection/>
    </xf>
    <xf numFmtId="0" fontId="4" fillId="12" borderId="1" xfId="22" applyFont="1" applyFill="1" applyBorder="1" applyAlignment="1">
      <alignment horizontal="center" vertical="center"/>
      <protection/>
    </xf>
    <xf numFmtId="0" fontId="2" fillId="10" borderId="1" xfId="22" applyFont="1" applyFill="1" applyBorder="1">
      <alignment/>
      <protection/>
    </xf>
    <xf numFmtId="9" fontId="2" fillId="10" borderId="1" xfId="22" applyNumberFormat="1" applyFont="1" applyFill="1" applyBorder="1" applyAlignment="1">
      <alignment horizontal="center" vertical="center"/>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0" fontId="2" fillId="8" borderId="1" xfId="22" applyFont="1" applyFill="1" applyBorder="1" applyAlignment="1">
      <alignment horizontal="center"/>
      <protection/>
    </xf>
    <xf numFmtId="0" fontId="2" fillId="0" borderId="1" xfId="22" applyFont="1" applyBorder="1" applyAlignment="1">
      <alignment horizontal="center" vertical="center"/>
      <protection/>
    </xf>
    <xf numFmtId="0" fontId="4" fillId="0" borderId="3" xfId="22" applyFont="1" applyBorder="1" applyAlignment="1">
      <alignment horizontal="center" vertical="center"/>
      <protection/>
    </xf>
    <xf numFmtId="9" fontId="4" fillId="0" borderId="1" xfId="22" applyNumberFormat="1" applyFont="1" applyBorder="1" applyAlignment="1">
      <alignment horizontal="center" vertical="center"/>
      <protection/>
    </xf>
    <xf numFmtId="0" fontId="2" fillId="8" borderId="1" xfId="22" applyFont="1" applyFill="1" applyBorder="1" applyAlignment="1">
      <alignment horizontal="center"/>
      <protection/>
    </xf>
    <xf numFmtId="0" fontId="2" fillId="0" borderId="1" xfId="22" applyFont="1" applyBorder="1" applyAlignment="1">
      <alignment horizontal="center" vertical="center" wrapText="1"/>
      <protection/>
    </xf>
    <xf numFmtId="0" fontId="2" fillId="0" borderId="1" xfId="22" applyFont="1" applyBorder="1" applyAlignment="1">
      <alignment horizontal="center" vertical="center"/>
      <protection/>
    </xf>
    <xf numFmtId="0" fontId="2" fillId="0" borderId="0" xfId="22" applyFont="1" applyBorder="1" applyAlignment="1">
      <alignment horizontal="center" vertical="center"/>
      <protection/>
    </xf>
    <xf numFmtId="0" fontId="4" fillId="3" borderId="1" xfId="22" applyFont="1" applyFill="1" applyBorder="1" applyAlignment="1">
      <alignment vertical="center" wrapText="1"/>
      <protection/>
    </xf>
    <xf numFmtId="0" fontId="16" fillId="3" borderId="1" xfId="0" applyFont="1" applyFill="1" applyBorder="1" applyAlignment="1">
      <alignment vertical="center" wrapText="1"/>
    </xf>
    <xf numFmtId="0" fontId="4" fillId="13" borderId="1" xfId="22" applyFont="1" applyFill="1" applyBorder="1" applyAlignment="1">
      <alignment vertical="center" wrapText="1"/>
      <protection/>
    </xf>
    <xf numFmtId="0" fontId="4" fillId="13" borderId="1" xfId="22" applyFont="1" applyFill="1" applyBorder="1" applyAlignment="1">
      <alignment horizontal="center" vertical="center"/>
      <protection/>
    </xf>
    <xf numFmtId="9" fontId="4" fillId="13" borderId="1" xfId="22" applyNumberFormat="1" applyFont="1" applyFill="1" applyBorder="1" applyAlignment="1">
      <alignment horizontal="center" vertical="center"/>
      <protection/>
    </xf>
    <xf numFmtId="9" fontId="4" fillId="3" borderId="1" xfId="22" applyNumberFormat="1" applyFont="1" applyFill="1" applyBorder="1" applyAlignment="1">
      <alignment horizontal="center" vertical="center"/>
      <protection/>
    </xf>
    <xf numFmtId="0" fontId="25" fillId="0" borderId="0" xfId="22" applyFont="1">
      <alignment/>
      <protection/>
    </xf>
    <xf numFmtId="0" fontId="4" fillId="0" borderId="1" xfId="22" applyFont="1" applyBorder="1" applyAlignment="1">
      <alignment horizontal="center" vertical="center"/>
      <protection/>
    </xf>
    <xf numFmtId="0" fontId="2" fillId="0" borderId="4" xfId="22" applyFont="1" applyBorder="1" applyAlignment="1">
      <alignment horizontal="center" vertical="center"/>
      <protection/>
    </xf>
    <xf numFmtId="0" fontId="20" fillId="0" borderId="1" xfId="22" applyFont="1" applyBorder="1" applyAlignment="1">
      <alignment horizontal="left" vertical="center"/>
      <protection/>
    </xf>
    <xf numFmtId="0" fontId="19" fillId="3" borderId="1" xfId="0" applyFont="1" applyFill="1" applyBorder="1" applyAlignment="1">
      <alignment horizontal="left" vertical="center"/>
    </xf>
    <xf numFmtId="3" fontId="19" fillId="3" borderId="1" xfId="0" applyNumberFormat="1" applyFont="1" applyFill="1" applyBorder="1" applyAlignment="1">
      <alignment horizontal="left" vertical="center"/>
    </xf>
    <xf numFmtId="0" fontId="20" fillId="0" borderId="4" xfId="0" applyFont="1" applyBorder="1" applyAlignment="1">
      <alignment horizontal="left" vertical="center"/>
    </xf>
    <xf numFmtId="0" fontId="20" fillId="0" borderId="0" xfId="0" applyFont="1" applyAlignment="1">
      <alignment horizontal="left" vertical="center" wrapText="1"/>
    </xf>
    <xf numFmtId="166" fontId="20" fillId="0" borderId="1" xfId="0" applyNumberFormat="1" applyFont="1" applyBorder="1" applyAlignment="1">
      <alignment horizontal="left" vertical="center"/>
    </xf>
    <xf numFmtId="0" fontId="20" fillId="0" borderId="1" xfId="21" applyFont="1" applyBorder="1" applyAlignment="1" applyProtection="1">
      <alignment horizontal="left" vertical="center" wrapText="1"/>
      <protection/>
    </xf>
    <xf numFmtId="0" fontId="23" fillId="0" borderId="0" xfId="0" applyFont="1" applyAlignment="1">
      <alignment horizontal="left" vertical="center"/>
    </xf>
    <xf numFmtId="0" fontId="23" fillId="0" borderId="1" xfId="0" applyFont="1" applyBorder="1" applyAlignment="1">
      <alignment horizontal="left" vertical="center"/>
    </xf>
    <xf numFmtId="16" fontId="23" fillId="0" borderId="1" xfId="0" applyNumberFormat="1" applyFont="1" applyBorder="1" applyAlignment="1">
      <alignment horizontal="left" vertical="center"/>
    </xf>
    <xf numFmtId="164" fontId="20" fillId="0" borderId="1" xfId="22" applyNumberFormat="1" applyFont="1" applyBorder="1" applyAlignment="1">
      <alignment horizontal="left" vertical="center"/>
      <protection/>
    </xf>
    <xf numFmtId="0" fontId="20" fillId="0" borderId="1" xfId="22" applyFont="1" applyBorder="1" applyAlignment="1">
      <alignment vertical="center" wrapText="1"/>
      <protection/>
    </xf>
    <xf numFmtId="0" fontId="26" fillId="0" borderId="1" xfId="22" applyFont="1" applyBorder="1" applyAlignment="1">
      <alignment vertical="center" wrapText="1"/>
      <protection/>
    </xf>
    <xf numFmtId="0" fontId="26" fillId="0" borderId="1" xfId="22" applyFont="1" applyBorder="1" applyAlignment="1">
      <alignment horizontal="center" vertical="center" wrapText="1"/>
      <protection/>
    </xf>
    <xf numFmtId="0" fontId="26" fillId="0" borderId="1" xfId="22" applyFont="1" applyBorder="1" applyAlignment="1">
      <alignment horizontal="left" vertical="center" wrapText="1"/>
      <protection/>
    </xf>
    <xf numFmtId="0" fontId="26" fillId="0" borderId="0" xfId="22" applyFont="1" applyBorder="1" applyAlignment="1">
      <alignment vertical="center" wrapText="1"/>
      <protection/>
    </xf>
    <xf numFmtId="0" fontId="26" fillId="0" borderId="0" xfId="22" applyFont="1" applyBorder="1" applyAlignment="1">
      <alignment horizontal="center" vertical="center" wrapText="1"/>
      <protection/>
    </xf>
    <xf numFmtId="0" fontId="26" fillId="0" borderId="0" xfId="22" applyFont="1" applyBorder="1" applyAlignment="1">
      <alignment horizontal="left" vertical="center" wrapText="1"/>
      <protection/>
    </xf>
    <xf numFmtId="0" fontId="4" fillId="0" borderId="0" xfId="22" applyFont="1" applyBorder="1" applyAlignment="1">
      <alignment vertical="center" wrapText="1"/>
      <protection/>
    </xf>
    <xf numFmtId="0" fontId="4" fillId="0" borderId="0" xfId="22" applyFont="1" applyBorder="1" applyAlignment="1">
      <alignment horizontal="center" vertical="center" wrapText="1"/>
      <protection/>
    </xf>
    <xf numFmtId="0" fontId="4" fillId="0" borderId="0" xfId="22" applyFont="1" applyBorder="1" applyAlignment="1">
      <alignment horizontal="left" vertical="center" wrapText="1"/>
      <protection/>
    </xf>
    <xf numFmtId="3" fontId="4" fillId="0" borderId="1" xfId="22" applyNumberFormat="1" applyFont="1" applyBorder="1" applyAlignment="1">
      <alignment horizontal="center" vertical="center" wrapText="1"/>
      <protection/>
    </xf>
    <xf numFmtId="0" fontId="7" fillId="0" borderId="1" xfId="21" applyFill="1" applyBorder="1" applyAlignment="1" applyProtection="1">
      <alignment horizontal="center" vertical="center" wrapText="1"/>
      <protection/>
    </xf>
    <xf numFmtId="0" fontId="7" fillId="3" borderId="1" xfId="21" applyFill="1" applyBorder="1" applyAlignment="1" applyProtection="1">
      <alignment horizontal="center" vertical="center" wrapText="1"/>
      <protection/>
    </xf>
    <xf numFmtId="9" fontId="4" fillId="5" borderId="1" xfId="25" applyFont="1" applyFill="1" applyBorder="1" applyAlignment="1">
      <alignment horizontal="center" vertical="center"/>
    </xf>
    <xf numFmtId="0" fontId="4" fillId="0" borderId="1" xfId="22" applyFont="1" applyBorder="1" applyAlignment="1">
      <alignment horizontal="center" vertical="center"/>
      <protection/>
    </xf>
    <xf numFmtId="0" fontId="2" fillId="0" borderId="1" xfId="22" applyFont="1" applyBorder="1" applyAlignment="1">
      <alignment horizontal="center" vertical="center" wrapText="1"/>
      <protection/>
    </xf>
    <xf numFmtId="0" fontId="27" fillId="0" borderId="1" xfId="22" applyFont="1" applyBorder="1" applyAlignment="1">
      <alignment horizontal="center" vertical="center" wrapText="1"/>
      <protection/>
    </xf>
    <xf numFmtId="0" fontId="2" fillId="0" borderId="4" xfId="22" applyFont="1" applyBorder="1" applyAlignment="1">
      <alignment horizontal="center" vertical="center"/>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0" fontId="2" fillId="0" borderId="1" xfId="22" applyFont="1" applyBorder="1" applyAlignment="1">
      <alignment horizontal="center"/>
      <protection/>
    </xf>
    <xf numFmtId="0" fontId="2" fillId="8" borderId="1" xfId="22" applyFont="1" applyFill="1" applyBorder="1" applyAlignment="1">
      <alignment horizontal="center"/>
      <protection/>
    </xf>
    <xf numFmtId="0" fontId="2" fillId="0" borderId="1" xfId="22" applyFont="1" applyBorder="1" applyAlignment="1">
      <alignment horizontal="center" vertical="center"/>
      <protection/>
    </xf>
    <xf numFmtId="0" fontId="2" fillId="0" borderId="0" xfId="22" applyFont="1" applyBorder="1" applyAlignment="1">
      <alignment horizontal="center" vertical="center"/>
      <protection/>
    </xf>
    <xf numFmtId="0" fontId="2" fillId="0" borderId="4" xfId="22" applyFont="1" applyBorder="1" applyAlignment="1">
      <alignment horizontal="center" vertical="center"/>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0" fontId="2" fillId="0" borderId="1" xfId="22" applyFont="1" applyBorder="1" applyAlignment="1">
      <alignment horizontal="center"/>
      <protection/>
    </xf>
    <xf numFmtId="0" fontId="2" fillId="8" borderId="1" xfId="22" applyFont="1" applyFill="1" applyBorder="1" applyAlignment="1">
      <alignment horizontal="center"/>
      <protection/>
    </xf>
    <xf numFmtId="9" fontId="4" fillId="0" borderId="1" xfId="22" applyNumberFormat="1" applyFont="1" applyBorder="1" applyAlignment="1">
      <alignment horizontal="center" vertical="center"/>
      <protection/>
    </xf>
    <xf numFmtId="0" fontId="2" fillId="0" borderId="1" xfId="22" applyFont="1" applyBorder="1" applyAlignment="1">
      <alignment horizontal="center" vertical="center"/>
      <protection/>
    </xf>
    <xf numFmtId="0" fontId="4" fillId="0" borderId="3" xfId="22" applyFont="1" applyBorder="1" applyAlignment="1">
      <alignment horizontal="center" vertical="center"/>
      <protection/>
    </xf>
    <xf numFmtId="0" fontId="2" fillId="0" borderId="0" xfId="22" applyFont="1" applyBorder="1" applyAlignment="1">
      <alignment horizontal="center" vertical="center"/>
      <protection/>
    </xf>
    <xf numFmtId="0" fontId="2" fillId="0" borderId="4" xfId="22" applyFont="1" applyBorder="1" applyAlignment="1">
      <alignment horizontal="center" vertical="center"/>
      <protection/>
    </xf>
    <xf numFmtId="0" fontId="4" fillId="0" borderId="3" xfId="22" applyFont="1" applyBorder="1" applyAlignment="1">
      <alignment horizontal="center" vertical="center"/>
      <protection/>
    </xf>
    <xf numFmtId="165"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9"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0" borderId="4" xfId="0" applyFont="1" applyBorder="1" applyAlignment="1">
      <alignment horizontal="center" vertical="center" wrapText="1"/>
    </xf>
    <xf numFmtId="0" fontId="2" fillId="0" borderId="1" xfId="22" applyFont="1" applyBorder="1" applyAlignment="1">
      <alignment horizontal="center" vertical="center"/>
      <protection/>
    </xf>
    <xf numFmtId="0" fontId="2" fillId="0" borderId="1" xfId="22" applyFont="1" applyBorder="1" applyAlignment="1">
      <alignment horizontal="center" vertical="center" wrapText="1"/>
      <protection/>
    </xf>
    <xf numFmtId="166" fontId="4" fillId="0" borderId="1" xfId="22" applyNumberFormat="1" applyFont="1" applyBorder="1" applyAlignment="1">
      <alignment horizontal="left" vertical="center"/>
      <protection/>
    </xf>
    <xf numFmtId="166" fontId="2" fillId="0" borderId="1" xfId="22" applyNumberFormat="1" applyFont="1" applyBorder="1" applyAlignment="1">
      <alignment horizontal="left" vertical="center" wrapText="1"/>
      <protection/>
    </xf>
    <xf numFmtId="3" fontId="2" fillId="0" borderId="1" xfId="22" applyNumberFormat="1" applyFont="1" applyBorder="1" applyAlignment="1">
      <alignment horizontal="left" vertical="center" wrapText="1"/>
      <protection/>
    </xf>
    <xf numFmtId="0" fontId="20" fillId="0" borderId="4" xfId="0" applyFont="1" applyBorder="1" applyAlignment="1">
      <alignment horizontal="left" vertical="center" wrapText="1"/>
    </xf>
    <xf numFmtId="0" fontId="23" fillId="0" borderId="0" xfId="0" applyFont="1" applyAlignment="1">
      <alignment horizontal="left" vertical="center" wrapText="1"/>
    </xf>
    <xf numFmtId="6" fontId="26" fillId="0" borderId="1" xfId="22" applyNumberFormat="1" applyFont="1" applyBorder="1" applyAlignment="1">
      <alignment horizontal="left" vertical="center" wrapText="1"/>
      <protection/>
    </xf>
    <xf numFmtId="3" fontId="19" fillId="3" borderId="1" xfId="0" applyNumberFormat="1" applyFont="1" applyFill="1" applyBorder="1" applyAlignment="1">
      <alignment horizontal="left" vertical="center" wrapText="1"/>
    </xf>
    <xf numFmtId="0" fontId="20" fillId="0" borderId="1" xfId="0" applyFont="1" applyBorder="1" applyAlignment="1">
      <alignment horizontal="center" vertical="center" wrapText="1"/>
    </xf>
    <xf numFmtId="166" fontId="20" fillId="0" borderId="1" xfId="0" applyNumberFormat="1" applyFont="1" applyBorder="1" applyAlignment="1">
      <alignment horizontal="left" vertical="center" wrapText="1"/>
    </xf>
    <xf numFmtId="0" fontId="20" fillId="0" borderId="1" xfId="22" applyFont="1" applyBorder="1" applyAlignment="1">
      <alignment horizontal="center" vertical="center" wrapText="1"/>
      <protection/>
    </xf>
    <xf numFmtId="6" fontId="20" fillId="0" borderId="1" xfId="22" applyNumberFormat="1" applyFont="1" applyBorder="1" applyAlignment="1">
      <alignment horizontal="left" vertical="center" wrapText="1"/>
      <protection/>
    </xf>
    <xf numFmtId="164" fontId="20" fillId="0" borderId="1" xfId="22" applyNumberFormat="1" applyFont="1" applyBorder="1" applyAlignment="1">
      <alignment horizontal="left" vertical="center" wrapText="1"/>
      <protection/>
    </xf>
    <xf numFmtId="0" fontId="4" fillId="0" borderId="1" xfId="22" applyFont="1" applyBorder="1" applyAlignment="1">
      <alignment horizontal="center" vertical="center"/>
      <protection/>
    </xf>
    <xf numFmtId="0" fontId="2" fillId="8" borderId="1" xfId="22" applyFont="1" applyFill="1" applyBorder="1" applyAlignment="1">
      <alignment horizontal="center"/>
      <protection/>
    </xf>
    <xf numFmtId="0" fontId="2" fillId="0" borderId="1" xfId="22" applyFont="1" applyBorder="1" applyAlignment="1">
      <alignment horizontal="center"/>
      <protection/>
    </xf>
    <xf numFmtId="0" fontId="2" fillId="0" borderId="1" xfId="22" applyFont="1" applyBorder="1" applyAlignment="1">
      <alignment horizontal="center" vertical="center"/>
      <protection/>
    </xf>
    <xf numFmtId="0" fontId="2" fillId="0" borderId="1" xfId="22" applyFont="1" applyBorder="1" applyAlignment="1">
      <alignment horizontal="center" vertical="center" wrapText="1"/>
      <protection/>
    </xf>
    <xf numFmtId="0" fontId="2" fillId="0" borderId="0" xfId="22" applyFont="1" applyBorder="1" applyAlignment="1">
      <alignment horizontal="center" vertical="center"/>
      <protection/>
    </xf>
    <xf numFmtId="0" fontId="2" fillId="0" borderId="4" xfId="22" applyFont="1" applyBorder="1" applyAlignment="1">
      <alignment horizontal="center" vertical="center"/>
      <protection/>
    </xf>
    <xf numFmtId="0" fontId="2" fillId="0" borderId="1" xfId="22" applyFont="1" applyBorder="1" applyAlignment="1">
      <alignment wrapText="1"/>
      <protection/>
    </xf>
    <xf numFmtId="16" fontId="23" fillId="0" borderId="1" xfId="0" applyNumberFormat="1" applyFont="1" applyBorder="1" applyAlignment="1">
      <alignment horizontal="left" vertical="center" wrapText="1"/>
    </xf>
    <xf numFmtId="0" fontId="2" fillId="0" borderId="1" xfId="22" applyFont="1" applyBorder="1" applyAlignment="1">
      <alignment horizontal="center" vertical="center"/>
      <protection/>
    </xf>
    <xf numFmtId="0" fontId="2" fillId="0" borderId="1" xfId="22" applyFont="1" applyBorder="1" applyAlignment="1">
      <alignment horizontal="center" vertical="center" wrapText="1"/>
      <protection/>
    </xf>
    <xf numFmtId="0" fontId="4" fillId="3" borderId="0" xfId="22" applyFont="1" applyFill="1" applyBorder="1" applyAlignment="1">
      <alignment vertical="center" wrapText="1"/>
      <protection/>
    </xf>
    <xf numFmtId="0" fontId="16" fillId="3" borderId="1" xfId="0" applyFont="1" applyFill="1" applyBorder="1" applyAlignment="1">
      <alignment horizontal="center" vertical="center" wrapText="1"/>
    </xf>
    <xf numFmtId="9" fontId="4" fillId="14" borderId="1" xfId="22" applyNumberFormat="1" applyFont="1" applyFill="1" applyBorder="1" applyAlignment="1">
      <alignment horizontal="center" vertical="center"/>
      <protection/>
    </xf>
    <xf numFmtId="0" fontId="16" fillId="3" borderId="4" xfId="0" applyFont="1" applyFill="1" applyBorder="1" applyAlignment="1">
      <alignment horizontal="center" vertical="center" wrapText="1"/>
    </xf>
    <xf numFmtId="0" fontId="4" fillId="0" borderId="1" xfId="22" applyFont="1" applyFill="1" applyBorder="1">
      <alignment/>
      <protection/>
    </xf>
    <xf numFmtId="0" fontId="4" fillId="0" borderId="1" xfId="22" applyFont="1" applyFill="1" applyBorder="1" applyAlignment="1">
      <alignment horizontal="center"/>
      <protection/>
    </xf>
    <xf numFmtId="0" fontId="16" fillId="0" borderId="1" xfId="0" applyFont="1" applyFill="1" applyBorder="1" applyAlignment="1">
      <alignment vertical="center"/>
    </xf>
    <xf numFmtId="0" fontId="4" fillId="0" borderId="3" xfId="22" applyFont="1" applyFill="1" applyBorder="1" applyAlignment="1">
      <alignment horizontal="center" vertical="center"/>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0" fontId="2" fillId="8" borderId="1" xfId="22" applyFont="1" applyFill="1" applyBorder="1" applyAlignment="1">
      <alignment horizontal="center"/>
      <protection/>
    </xf>
    <xf numFmtId="0" fontId="2" fillId="0" borderId="1" xfId="22" applyFont="1" applyBorder="1" applyAlignment="1">
      <alignment horizontal="center"/>
      <protection/>
    </xf>
    <xf numFmtId="0" fontId="2" fillId="0" borderId="1" xfId="22" applyFont="1" applyBorder="1" applyAlignment="1">
      <alignment horizontal="center" vertical="center"/>
      <protection/>
    </xf>
    <xf numFmtId="0" fontId="2" fillId="0" borderId="0" xfId="22" applyFont="1" applyBorder="1" applyAlignment="1">
      <alignment horizontal="center" vertical="center"/>
      <protection/>
    </xf>
    <xf numFmtId="0" fontId="2" fillId="0" borderId="1" xfId="22" applyFont="1" applyBorder="1" applyAlignment="1">
      <alignment horizontal="center" vertical="center" wrapText="1"/>
      <protection/>
    </xf>
    <xf numFmtId="0" fontId="2" fillId="0" borderId="1" xfId="22" applyFont="1" applyFill="1" applyBorder="1" applyAlignment="1">
      <alignment horizontal="center" vertical="center" wrapText="1"/>
      <protection/>
    </xf>
    <xf numFmtId="9" fontId="4" fillId="0" borderId="0" xfId="25" applyFont="1" applyFill="1"/>
    <xf numFmtId="0" fontId="2" fillId="0" borderId="1" xfId="22" applyFont="1" applyFill="1" applyBorder="1" applyAlignment="1">
      <alignment horizontal="center" vertical="center" wrapText="1"/>
      <protection/>
    </xf>
    <xf numFmtId="0" fontId="4" fillId="0" borderId="0" xfId="22" applyFont="1" applyFill="1" applyBorder="1">
      <alignment/>
      <protection/>
    </xf>
    <xf numFmtId="0" fontId="4" fillId="0" borderId="0" xfId="22" applyFont="1" applyFill="1" applyAlignment="1">
      <alignment horizontal="center" vertical="center" wrapText="1"/>
      <protection/>
    </xf>
    <xf numFmtId="9" fontId="4" fillId="15" borderId="1" xfId="22" applyNumberFormat="1" applyFont="1" applyFill="1" applyBorder="1" applyAlignment="1">
      <alignment horizontal="center" vertical="center"/>
      <protection/>
    </xf>
    <xf numFmtId="9" fontId="4" fillId="0" borderId="1" xfId="22" applyNumberFormat="1" applyFont="1" applyFill="1" applyBorder="1" applyAlignment="1">
      <alignment horizontal="center" vertical="center"/>
      <protection/>
    </xf>
    <xf numFmtId="0" fontId="2" fillId="0" borderId="4" xfId="22" applyFont="1" applyFill="1" applyBorder="1" applyAlignment="1">
      <alignment horizontal="center" vertical="center"/>
      <protection/>
    </xf>
    <xf numFmtId="0" fontId="2" fillId="0" borderId="1" xfId="22" applyFont="1" applyFill="1" applyBorder="1" applyAlignment="1">
      <alignment wrapText="1"/>
      <protection/>
    </xf>
    <xf numFmtId="166" fontId="4" fillId="0" borderId="1" xfId="22" applyNumberFormat="1" applyFont="1" applyFill="1" applyBorder="1" applyAlignment="1">
      <alignment horizontal="left" vertical="center"/>
      <protection/>
    </xf>
    <xf numFmtId="0" fontId="2" fillId="0" borderId="1" xfId="22" applyFont="1" applyFill="1" applyBorder="1" applyAlignment="1">
      <alignment vertical="center" wrapText="1"/>
      <protection/>
    </xf>
    <xf numFmtId="166" fontId="2" fillId="0" borderId="1" xfId="22" applyNumberFormat="1" applyFont="1" applyFill="1" applyBorder="1" applyAlignment="1">
      <alignment horizontal="left" vertical="center" wrapText="1"/>
      <protection/>
    </xf>
    <xf numFmtId="0" fontId="4" fillId="9" borderId="1" xfId="22" applyFont="1" applyFill="1" applyBorder="1" applyAlignment="1">
      <alignment vertical="center"/>
      <protection/>
    </xf>
    <xf numFmtId="166" fontId="4" fillId="9" borderId="1" xfId="22" applyNumberFormat="1" applyFont="1" applyFill="1" applyBorder="1" applyAlignment="1">
      <alignment horizontal="left" vertical="center"/>
      <protection/>
    </xf>
    <xf numFmtId="0" fontId="2" fillId="0" borderId="1" xfId="22" applyFont="1" applyFill="1" applyBorder="1" applyAlignment="1">
      <alignment horizontal="center"/>
      <protection/>
    </xf>
    <xf numFmtId="0" fontId="2" fillId="0" borderId="3" xfId="22" applyFont="1" applyFill="1" applyBorder="1" applyAlignment="1">
      <alignment horizontal="center" vertical="center"/>
      <protection/>
    </xf>
    <xf numFmtId="0" fontId="2" fillId="0" borderId="1" xfId="22" applyFont="1" applyFill="1" applyBorder="1" applyAlignment="1">
      <alignment horizontal="center" vertical="center"/>
      <protection/>
    </xf>
    <xf numFmtId="168" fontId="4" fillId="0" borderId="1" xfId="20" applyNumberFormat="1" applyFont="1" applyFill="1" applyBorder="1" applyAlignment="1">
      <alignment vertical="center"/>
    </xf>
    <xf numFmtId="0" fontId="30" fillId="9" borderId="1" xfId="0" applyFont="1" applyFill="1" applyBorder="1" applyAlignment="1">
      <alignment wrapText="1"/>
    </xf>
    <xf numFmtId="170" fontId="29" fillId="16" borderId="1" xfId="27" applyFont="1" applyFill="1" applyBorder="1" applyAlignment="1">
      <alignment horizontal="center" vertical="center" wrapText="1"/>
    </xf>
    <xf numFmtId="0" fontId="30" fillId="0" borderId="1" xfId="0" applyFont="1" applyBorder="1" applyAlignment="1">
      <alignment wrapText="1"/>
    </xf>
    <xf numFmtId="0" fontId="30" fillId="0" borderId="1" xfId="0" applyFont="1" applyBorder="1"/>
    <xf numFmtId="170" fontId="30" fillId="0" borderId="1" xfId="27" applyFont="1" applyBorder="1"/>
    <xf numFmtId="170" fontId="30" fillId="0" borderId="1" xfId="27" applyFont="1" applyBorder="1" applyAlignment="1">
      <alignment horizontal="center"/>
    </xf>
    <xf numFmtId="0" fontId="31" fillId="0" borderId="1" xfId="0" applyFont="1" applyBorder="1" applyAlignment="1">
      <alignment wrapText="1"/>
    </xf>
    <xf numFmtId="0" fontId="30" fillId="0" borderId="1" xfId="0" applyFont="1" applyFill="1" applyBorder="1"/>
    <xf numFmtId="0" fontId="29" fillId="16" borderId="1" xfId="0" applyFont="1" applyFill="1" applyBorder="1" applyAlignment="1">
      <alignment horizontal="center" wrapText="1"/>
    </xf>
    <xf numFmtId="0" fontId="29" fillId="16" borderId="1" xfId="0" applyFont="1" applyFill="1" applyBorder="1" applyAlignment="1">
      <alignment wrapText="1"/>
    </xf>
    <xf numFmtId="6" fontId="30" fillId="0" borderId="1" xfId="0" applyNumberFormat="1" applyFont="1" applyBorder="1"/>
    <xf numFmtId="16" fontId="30" fillId="0" borderId="1" xfId="0" applyNumberFormat="1" applyFont="1" applyBorder="1" applyAlignment="1">
      <alignment horizontal="right"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22" applyFont="1" applyBorder="1" applyAlignment="1">
      <alignment horizontal="center" vertical="center"/>
      <protection/>
    </xf>
    <xf numFmtId="0" fontId="32" fillId="0" borderId="1" xfId="0" applyFont="1" applyFill="1" applyBorder="1" applyAlignment="1">
      <alignment horizontal="center"/>
    </xf>
    <xf numFmtId="0" fontId="32" fillId="0" borderId="6" xfId="0" applyFont="1" applyFill="1" applyBorder="1" applyAlignment="1">
      <alignment horizontal="center"/>
    </xf>
    <xf numFmtId="0" fontId="32" fillId="0" borderId="2" xfId="0" applyFont="1" applyFill="1" applyBorder="1" applyAlignment="1">
      <alignment horizontal="center"/>
    </xf>
    <xf numFmtId="0" fontId="33" fillId="0" borderId="2" xfId="0" applyFont="1" applyFill="1" applyBorder="1" applyAlignment="1">
      <alignment horizontal="center"/>
    </xf>
    <xf numFmtId="0" fontId="4" fillId="0" borderId="0" xfId="22" applyFont="1" applyAlignment="1">
      <alignment wrapText="1"/>
      <protection/>
    </xf>
    <xf numFmtId="0" fontId="2" fillId="17" borderId="4" xfId="0" applyFont="1" applyFill="1" applyBorder="1" applyAlignment="1">
      <alignment horizontal="center" vertical="center" wrapText="1"/>
    </xf>
    <xf numFmtId="0" fontId="2" fillId="17" borderId="6" xfId="0" applyFont="1" applyFill="1" applyBorder="1" applyAlignment="1">
      <alignment horizontal="center" vertical="center" wrapText="1"/>
    </xf>
    <xf numFmtId="0" fontId="2" fillId="17" borderId="2" xfId="0" applyFont="1" applyFill="1" applyBorder="1" applyAlignment="1">
      <alignment horizontal="center" vertical="center" wrapText="1"/>
    </xf>
    <xf numFmtId="9" fontId="4" fillId="0" borderId="3" xfId="22" applyNumberFormat="1" applyFont="1" applyFill="1" applyBorder="1" applyAlignment="1">
      <alignment horizontal="center" vertical="center"/>
      <protection/>
    </xf>
    <xf numFmtId="9" fontId="4" fillId="0" borderId="7" xfId="22" applyNumberFormat="1" applyFont="1" applyFill="1" applyBorder="1" applyAlignment="1">
      <alignment horizontal="center" vertical="center"/>
      <protection/>
    </xf>
    <xf numFmtId="9" fontId="4" fillId="4" borderId="3" xfId="22" applyNumberFormat="1" applyFont="1" applyFill="1" applyBorder="1" applyAlignment="1">
      <alignment horizontal="center" vertical="center"/>
      <protection/>
    </xf>
    <xf numFmtId="9" fontId="4" fillId="4" borderId="7" xfId="22" applyNumberFormat="1" applyFont="1" applyFill="1" applyBorder="1" applyAlignment="1">
      <alignment horizontal="center" vertical="center"/>
      <protection/>
    </xf>
    <xf numFmtId="0" fontId="2" fillId="0" borderId="1" xfId="22" applyFont="1" applyBorder="1" applyAlignment="1">
      <alignment horizontal="center"/>
      <protection/>
    </xf>
    <xf numFmtId="0" fontId="2" fillId="0" borderId="1" xfId="22" applyFont="1" applyBorder="1" applyAlignment="1">
      <alignment horizontal="center" vertical="center"/>
      <protection/>
    </xf>
    <xf numFmtId="0" fontId="2" fillId="0" borderId="1" xfId="22" applyFont="1" applyBorder="1" applyAlignment="1">
      <alignment horizontal="center" wrapText="1"/>
      <protection/>
    </xf>
    <xf numFmtId="0" fontId="2" fillId="0" borderId="1" xfId="22" applyFont="1" applyFill="1" applyBorder="1" applyAlignment="1">
      <alignment horizontal="center" vertical="center" wrapText="1"/>
      <protection/>
    </xf>
    <xf numFmtId="0" fontId="4" fillId="0" borderId="1" xfId="22" applyFont="1" applyBorder="1" applyAlignment="1">
      <alignment horizontal="justify" vertical="top" wrapText="1"/>
      <protection/>
    </xf>
    <xf numFmtId="0" fontId="5" fillId="7" borderId="4" xfId="22" applyFont="1" applyFill="1" applyBorder="1" applyAlignment="1">
      <alignment horizontal="center" vertical="center"/>
      <protection/>
    </xf>
    <xf numFmtId="0" fontId="4" fillId="0" borderId="0" xfId="22" applyFont="1" applyBorder="1" applyAlignment="1">
      <alignment horizontal="center"/>
      <protection/>
    </xf>
    <xf numFmtId="0" fontId="5" fillId="7" borderId="2" xfId="22" applyFont="1" applyFill="1" applyBorder="1" applyAlignment="1">
      <alignment horizontal="center" vertical="center"/>
      <protection/>
    </xf>
    <xf numFmtId="0" fontId="4" fillId="0" borderId="1" xfId="22" applyFont="1" applyBorder="1" applyAlignment="1">
      <alignment horizontal="center" vertical="center" wrapText="1"/>
      <protection/>
    </xf>
    <xf numFmtId="0" fontId="5" fillId="7" borderId="1" xfId="22" applyFont="1" applyFill="1" applyBorder="1" applyAlignment="1">
      <alignment horizontal="center" vertical="center"/>
      <protection/>
    </xf>
    <xf numFmtId="0" fontId="2" fillId="0" borderId="1" xfId="22" applyFont="1" applyBorder="1" applyAlignment="1">
      <alignment horizontal="center" vertical="center" wrapText="1"/>
      <protection/>
    </xf>
    <xf numFmtId="0" fontId="4" fillId="0" borderId="1" xfId="22" applyFont="1" applyBorder="1" applyAlignment="1">
      <alignment horizontal="center" vertical="center"/>
      <protection/>
    </xf>
    <xf numFmtId="0" fontId="4" fillId="0" borderId="1" xfId="22" applyNumberFormat="1" applyFont="1" applyBorder="1" applyAlignment="1">
      <alignment horizontal="center" vertical="center" wrapText="1"/>
      <protection/>
    </xf>
    <xf numFmtId="0" fontId="2" fillId="8" borderId="1" xfId="22" applyFont="1" applyFill="1" applyBorder="1" applyAlignment="1">
      <alignment horizontal="center"/>
      <protection/>
    </xf>
    <xf numFmtId="9" fontId="4" fillId="0" borderId="1" xfId="22" applyNumberFormat="1" applyFont="1" applyBorder="1" applyAlignment="1">
      <alignment horizontal="center" vertical="center"/>
      <protection/>
    </xf>
    <xf numFmtId="0" fontId="4" fillId="7" borderId="1" xfId="22" applyFont="1" applyFill="1" applyBorder="1" applyAlignment="1">
      <alignment horizontal="center"/>
      <protection/>
    </xf>
    <xf numFmtId="0" fontId="4" fillId="0" borderId="3" xfId="22" applyFont="1" applyBorder="1" applyAlignment="1">
      <alignment horizontal="justify" vertical="center" wrapText="1"/>
      <protection/>
    </xf>
    <xf numFmtId="0" fontId="4" fillId="0" borderId="8" xfId="22" applyFont="1" applyBorder="1" applyAlignment="1">
      <alignment horizontal="justify" vertical="center"/>
      <protection/>
    </xf>
    <xf numFmtId="0" fontId="4" fillId="0" borderId="7" xfId="22" applyFont="1" applyBorder="1" applyAlignment="1">
      <alignment horizontal="justify" vertical="center"/>
      <protection/>
    </xf>
    <xf numFmtId="17" fontId="2" fillId="0" borderId="3" xfId="22" applyNumberFormat="1" applyFont="1" applyBorder="1" applyAlignment="1">
      <alignment horizontal="center"/>
      <protection/>
    </xf>
    <xf numFmtId="17" fontId="2" fillId="0" borderId="7" xfId="22" applyNumberFormat="1" applyFont="1" applyBorder="1" applyAlignment="1">
      <alignment horizontal="center"/>
      <protection/>
    </xf>
    <xf numFmtId="0" fontId="2" fillId="0" borderId="4" xfId="22" applyFont="1" applyBorder="1" applyAlignment="1">
      <alignment horizontal="center" vertical="center" wrapText="1"/>
      <protection/>
    </xf>
    <xf numFmtId="0" fontId="2" fillId="0" borderId="2" xfId="22" applyFont="1" applyBorder="1" applyAlignment="1">
      <alignment horizontal="center" vertical="center" wrapText="1"/>
      <protection/>
    </xf>
    <xf numFmtId="0" fontId="2" fillId="0" borderId="7" xfId="22" applyFont="1" applyBorder="1" applyAlignment="1">
      <alignment horizontal="center"/>
      <protection/>
    </xf>
    <xf numFmtId="0" fontId="4" fillId="0" borderId="1" xfId="22" applyFont="1" applyBorder="1" applyAlignment="1">
      <alignment horizontal="left" vertical="center"/>
      <protection/>
    </xf>
    <xf numFmtId="0" fontId="2" fillId="0" borderId="4" xfId="22" applyFont="1" applyFill="1" applyBorder="1" applyAlignment="1">
      <alignment horizontal="center" vertical="center" wrapText="1"/>
      <protection/>
    </xf>
    <xf numFmtId="0" fontId="2" fillId="0" borderId="2" xfId="22" applyFont="1" applyFill="1" applyBorder="1" applyAlignment="1">
      <alignment horizontal="center" vertical="center" wrapText="1"/>
      <protection/>
    </xf>
    <xf numFmtId="0" fontId="2" fillId="0" borderId="3" xfId="22" applyFont="1" applyFill="1" applyBorder="1" applyAlignment="1">
      <alignment horizontal="center"/>
      <protection/>
    </xf>
    <xf numFmtId="0" fontId="2" fillId="0" borderId="7" xfId="22" applyFont="1" applyFill="1" applyBorder="1" applyAlignment="1">
      <alignment horizontal="center"/>
      <protection/>
    </xf>
    <xf numFmtId="0" fontId="4" fillId="0" borderId="3" xfId="22" applyFont="1" applyBorder="1" applyAlignment="1">
      <alignment horizontal="left" vertical="center" wrapText="1"/>
      <protection/>
    </xf>
    <xf numFmtId="0" fontId="4" fillId="0" borderId="8" xfId="22" applyFont="1" applyBorder="1" applyAlignment="1">
      <alignment horizontal="left" vertical="center" wrapText="1"/>
      <protection/>
    </xf>
    <xf numFmtId="0" fontId="4" fillId="0" borderId="7" xfId="22" applyFont="1" applyBorder="1" applyAlignment="1">
      <alignment horizontal="left" vertical="center" wrapText="1"/>
      <protection/>
    </xf>
    <xf numFmtId="0" fontId="22" fillId="0" borderId="6" xfId="22" applyFont="1" applyBorder="1" applyAlignment="1">
      <alignment horizontal="center" vertical="center"/>
      <protection/>
    </xf>
    <xf numFmtId="0" fontId="22" fillId="0" borderId="2" xfId="22" applyFont="1" applyBorder="1" applyAlignment="1">
      <alignment horizontal="center" vertical="center"/>
      <protection/>
    </xf>
    <xf numFmtId="0" fontId="2" fillId="0" borderId="9" xfId="22" applyFont="1" applyBorder="1" applyAlignment="1">
      <alignment horizontal="center" vertical="center"/>
      <protection/>
    </xf>
    <xf numFmtId="0" fontId="2" fillId="0" borderId="0" xfId="22" applyFont="1" applyBorder="1" applyAlignment="1">
      <alignment horizontal="center" vertical="center"/>
      <protection/>
    </xf>
    <xf numFmtId="0" fontId="28" fillId="9" borderId="1" xfId="22" applyFont="1" applyFill="1" applyBorder="1" applyAlignment="1">
      <alignment horizontal="center" vertical="center"/>
      <protection/>
    </xf>
    <xf numFmtId="0" fontId="28" fillId="9" borderId="1" xfId="22" applyFont="1" applyFill="1" applyBorder="1" applyAlignment="1">
      <alignment horizontal="center"/>
      <protection/>
    </xf>
    <xf numFmtId="0" fontId="13" fillId="9" borderId="1" xfId="22" applyFont="1" applyFill="1" applyBorder="1" applyAlignment="1">
      <alignment horizontal="center" vertical="center"/>
      <protection/>
    </xf>
    <xf numFmtId="49" fontId="4" fillId="0" borderId="1" xfId="22" applyNumberFormat="1" applyFont="1" applyBorder="1" applyAlignment="1">
      <alignment horizontal="center" vertical="center"/>
      <protection/>
    </xf>
    <xf numFmtId="1" fontId="4" fillId="0" borderId="1" xfId="22" applyNumberFormat="1" applyFont="1" applyBorder="1" applyAlignment="1">
      <alignment horizontal="center" vertical="center"/>
      <protection/>
    </xf>
    <xf numFmtId="0" fontId="4" fillId="0" borderId="1" xfId="22" applyNumberFormat="1" applyFont="1" applyBorder="1" applyAlignment="1">
      <alignment horizontal="center" vertical="center"/>
      <protection/>
    </xf>
    <xf numFmtId="9" fontId="4" fillId="3" borderId="3" xfId="22" applyNumberFormat="1" applyFont="1" applyFill="1" applyBorder="1" applyAlignment="1">
      <alignment horizontal="center" vertical="center"/>
      <protection/>
    </xf>
    <xf numFmtId="9" fontId="4" fillId="3" borderId="7" xfId="22" applyNumberFormat="1" applyFont="1" applyFill="1" applyBorder="1" applyAlignment="1">
      <alignment horizontal="center" vertical="center"/>
      <protection/>
    </xf>
    <xf numFmtId="9" fontId="4" fillId="10" borderId="3" xfId="22" applyNumberFormat="1" applyFont="1" applyFill="1" applyBorder="1" applyAlignment="1">
      <alignment horizontal="center" vertical="center"/>
      <protection/>
    </xf>
    <xf numFmtId="9" fontId="4" fillId="10" borderId="7" xfId="22" applyNumberFormat="1" applyFont="1" applyFill="1" applyBorder="1" applyAlignment="1">
      <alignment horizontal="center" vertical="center"/>
      <protection/>
    </xf>
    <xf numFmtId="9" fontId="4" fillId="14" borderId="3" xfId="22" applyNumberFormat="1" applyFont="1" applyFill="1" applyBorder="1" applyAlignment="1">
      <alignment horizontal="center" vertical="center"/>
      <protection/>
    </xf>
    <xf numFmtId="9" fontId="4" fillId="14" borderId="7" xfId="22" applyNumberFormat="1" applyFont="1" applyFill="1" applyBorder="1" applyAlignment="1">
      <alignment horizontal="center" vertical="center"/>
      <protection/>
    </xf>
    <xf numFmtId="9" fontId="4" fillId="18" borderId="3" xfId="22" applyNumberFormat="1" applyFont="1" applyFill="1" applyBorder="1" applyAlignment="1">
      <alignment horizontal="center" vertical="center"/>
      <protection/>
    </xf>
    <xf numFmtId="9" fontId="4" fillId="18" borderId="7" xfId="22" applyNumberFormat="1" applyFont="1" applyFill="1" applyBorder="1" applyAlignment="1">
      <alignment horizontal="center" vertical="center"/>
      <protection/>
    </xf>
    <xf numFmtId="0" fontId="2" fillId="0" borderId="3" xfId="22" applyFont="1" applyBorder="1" applyAlignment="1">
      <alignment horizontal="center"/>
      <protection/>
    </xf>
    <xf numFmtId="0" fontId="2" fillId="0" borderId="8" xfId="22" applyFont="1" applyBorder="1" applyAlignment="1">
      <alignment horizontal="center"/>
      <protection/>
    </xf>
    <xf numFmtId="0" fontId="2" fillId="0" borderId="4" xfId="22" applyFont="1" applyBorder="1" applyAlignment="1">
      <alignment horizontal="center" vertical="center"/>
      <protection/>
    </xf>
    <xf numFmtId="0" fontId="2" fillId="0" borderId="2" xfId="22" applyFont="1" applyBorder="1" applyAlignment="1">
      <alignment horizontal="center" vertical="center"/>
      <protection/>
    </xf>
    <xf numFmtId="9" fontId="4" fillId="0" borderId="1" xfId="22" applyNumberFormat="1" applyFont="1" applyBorder="1" applyAlignment="1">
      <alignment horizontal="center"/>
      <protection/>
    </xf>
    <xf numFmtId="0" fontId="4" fillId="0" borderId="3" xfId="22" applyFont="1" applyBorder="1" applyAlignment="1">
      <alignment horizontal="justify" vertical="center"/>
      <protection/>
    </xf>
    <xf numFmtId="0" fontId="22" fillId="0" borderId="4" xfId="22" applyFont="1" applyBorder="1" applyAlignment="1">
      <alignment horizontal="center" vertical="center"/>
      <protection/>
    </xf>
    <xf numFmtId="0" fontId="4" fillId="0" borderId="3" xfId="22" applyFont="1" applyBorder="1" applyAlignment="1">
      <alignment horizontal="center" vertical="center"/>
      <protection/>
    </xf>
    <xf numFmtId="0" fontId="4" fillId="0" borderId="7" xfId="22" applyFont="1" applyBorder="1" applyAlignment="1">
      <alignment horizontal="center" vertical="center"/>
      <protection/>
    </xf>
    <xf numFmtId="0" fontId="34" fillId="19" borderId="10" xfId="0" applyFont="1" applyFill="1" applyBorder="1" applyAlignment="1">
      <alignment horizontal="center" vertical="center" wrapText="1"/>
    </xf>
    <xf numFmtId="0" fontId="35" fillId="0" borderId="0" xfId="0" applyFont="1" applyBorder="1"/>
    <xf numFmtId="0" fontId="34" fillId="0" borderId="0" xfId="0" applyFont="1" applyAlignment="1">
      <alignment horizontal="left" vertical="center" wrapText="1"/>
    </xf>
    <xf numFmtId="0" fontId="36" fillId="0" borderId="0" xfId="0" applyFont="1" applyAlignment="1">
      <alignment/>
    </xf>
    <xf numFmtId="0" fontId="34" fillId="19" borderId="0" xfId="0" applyFont="1" applyFill="1" applyBorder="1" applyAlignment="1">
      <alignment horizontal="center" vertical="center" wrapText="1"/>
    </xf>
    <xf numFmtId="0" fontId="37" fillId="19" borderId="0" xfId="0" applyFont="1" applyFill="1" applyBorder="1"/>
    <xf numFmtId="0" fontId="36" fillId="0" borderId="0" xfId="0" applyFont="1" applyAlignment="1">
      <alignment/>
    </xf>
    <xf numFmtId="0" fontId="35" fillId="0" borderId="10" xfId="0" applyFont="1" applyBorder="1"/>
    <xf numFmtId="0" fontId="34" fillId="0" borderId="0" xfId="0" applyFont="1" applyAlignment="1">
      <alignment vertical="top" wrapText="1"/>
    </xf>
    <xf numFmtId="0" fontId="34" fillId="0" borderId="0" xfId="0" applyFont="1" applyAlignment="1">
      <alignment horizontal="left" vertical="center" wrapText="1"/>
    </xf>
    <xf numFmtId="0" fontId="37" fillId="0" borderId="0" xfId="0" applyFont="1"/>
    <xf numFmtId="0" fontId="35" fillId="0" borderId="11" xfId="0" applyFont="1" applyBorder="1"/>
    <xf numFmtId="0" fontId="34" fillId="0" borderId="0" xfId="0" applyFont="1" applyBorder="1" applyAlignment="1">
      <alignment horizontal="left" vertical="center" wrapText="1"/>
    </xf>
    <xf numFmtId="0" fontId="36" fillId="0" borderId="0" xfId="0" applyFont="1" applyBorder="1" applyAlignment="1">
      <alignment/>
    </xf>
  </cellXfs>
  <cellStyles count="14">
    <cellStyle name="Normal" xfId="0"/>
    <cellStyle name="Percent" xfId="15"/>
    <cellStyle name="Currency" xfId="16"/>
    <cellStyle name="Currency [0]" xfId="17"/>
    <cellStyle name="Comma" xfId="18"/>
    <cellStyle name="Comma [0]" xfId="19"/>
    <cellStyle name="Moneda" xfId="20"/>
    <cellStyle name="Hipervínculo" xfId="21"/>
    <cellStyle name="Normal 2" xfId="22"/>
    <cellStyle name="Porcentaje 2" xfId="23"/>
    <cellStyle name="Normal 3" xfId="24"/>
    <cellStyle name="Porcentaje" xfId="25"/>
    <cellStyle name="Moneda 2" xfId="26"/>
    <cellStyle name="Moneda [0]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microsoft.com/office/2017/10/relationships/person" Target="persons/person.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43021877"/>
        <c:axId val="51652574"/>
      </c:lineChart>
      <c:catAx>
        <c:axId val="43021877"/>
        <c:scaling>
          <c:orientation val="minMax"/>
        </c:scaling>
        <c:axPos val="b"/>
        <c:delete val="0"/>
        <c:numFmt formatCode="General" sourceLinked="1"/>
        <c:majorTickMark val="out"/>
        <c:minorTickMark val="none"/>
        <c:tickLblPos val="nextTo"/>
        <c:crossAx val="51652574"/>
        <c:crosses val="autoZero"/>
        <c:auto val="1"/>
        <c:lblOffset val="100"/>
        <c:noMultiLvlLbl val="0"/>
      </c:catAx>
      <c:valAx>
        <c:axId val="51652574"/>
        <c:scaling>
          <c:orientation val="minMax"/>
        </c:scaling>
        <c:axPos val="l"/>
        <c:majorGridlines/>
        <c:delete val="0"/>
        <c:numFmt formatCode="General" sourceLinked="1"/>
        <c:majorTickMark val="out"/>
        <c:minorTickMark val="none"/>
        <c:tickLblPos val="nextTo"/>
        <c:crossAx val="43021877"/>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Gotham Light"/>
                <a:ea typeface="Gotham Light"/>
                <a:cs typeface="Gotham Light"/>
              </a:rPr>
              <a:t>Gestión de Intercambios</a:t>
            </a:r>
          </a:p>
        </c:rich>
      </c:tx>
      <c:layout/>
      <c:overlay val="0"/>
      <c:spPr>
        <a:noFill/>
        <a:ln>
          <a:noFill/>
        </a:ln>
      </c:spPr>
    </c:title>
    <c:plotArea>
      <c:layout/>
      <c:barChart>
        <c:barDir val="col"/>
        <c:grouping val="clustered"/>
        <c:varyColors val="0"/>
        <c:ser>
          <c:idx val="0"/>
          <c:order val="0"/>
          <c:tx>
            <c:strRef>
              <c:f>'Gestión de Intercambios 2021'!$D$21:$E$21</c:f>
              <c:strCache>
                <c:ptCount val="1"/>
                <c:pt idx="0">
                  <c:v>Año 2019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Ref>
              <c:f>'Gestión de Intercambios 2021'!$D$22</c:f>
              <c:numCache/>
            </c:numRef>
          </c:val>
        </c:ser>
        <c:ser>
          <c:idx val="1"/>
          <c:order val="1"/>
          <c:tx>
            <c:strRef>
              <c:f>'Gestión de Intercambios 2021'!$B$21:$C$21</c:f>
              <c:strCache>
                <c:ptCount val="1"/>
                <c:pt idx="0">
                  <c:v>Año 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Ref>
              <c:f>'Gestión de Intercambios 2021'!$B$22</c:f>
              <c:numCache/>
            </c:numRef>
          </c:val>
        </c:ser>
        <c:axId val="64272415"/>
        <c:axId val="41580824"/>
      </c:barChart>
      <c:catAx>
        <c:axId val="64272415"/>
        <c:scaling>
          <c:orientation val="minMax"/>
        </c:scaling>
        <c:axPos val="b"/>
        <c:delete val="0"/>
        <c:numFmt formatCode="General" sourceLinked="1"/>
        <c:majorTickMark val="none"/>
        <c:minorTickMark val="none"/>
        <c:tickLblPos val="nextTo"/>
        <c:crossAx val="41580824"/>
        <c:crosses val="autoZero"/>
        <c:auto val="1"/>
        <c:lblOffset val="100"/>
        <c:noMultiLvlLbl val="0"/>
      </c:catAx>
      <c:valAx>
        <c:axId val="41580824"/>
        <c:scaling>
          <c:orientation val="minMax"/>
        </c:scaling>
        <c:axPos val="l"/>
        <c:title>
          <c:layout/>
          <c:overlay val="0"/>
          <c:spPr>
            <a:noFill/>
            <a:ln>
              <a:noFill/>
            </a:ln>
          </c:spPr>
        </c:title>
        <c:majorGridlines/>
        <c:delete val="0"/>
        <c:numFmt formatCode="General" sourceLinked="1"/>
        <c:majorTickMark val="out"/>
        <c:minorTickMark val="none"/>
        <c:tickLblPos val="nextTo"/>
        <c:crossAx val="64272415"/>
        <c:crosses val="autoZero"/>
        <c:crossBetween val="between"/>
        <c:dispUnits/>
      </c:valAx>
    </c:plotArea>
    <c:legend>
      <c:legendPos val="r"/>
      <c:layout/>
      <c:overlay val="0"/>
    </c:legend>
    <c:plotVisOnly val="1"/>
    <c:dispBlanksAs val="gap"/>
    <c:showDLblsOverMax val="0"/>
  </c:chart>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38683097"/>
        <c:axId val="12603554"/>
      </c:lineChart>
      <c:catAx>
        <c:axId val="38683097"/>
        <c:scaling>
          <c:orientation val="minMax"/>
        </c:scaling>
        <c:axPos val="b"/>
        <c:delete val="0"/>
        <c:numFmt formatCode="General" sourceLinked="1"/>
        <c:majorTickMark val="out"/>
        <c:minorTickMark val="none"/>
        <c:tickLblPos val="nextTo"/>
        <c:crossAx val="12603554"/>
        <c:crosses val="autoZero"/>
        <c:auto val="1"/>
        <c:lblOffset val="100"/>
        <c:noMultiLvlLbl val="0"/>
      </c:catAx>
      <c:valAx>
        <c:axId val="12603554"/>
        <c:scaling>
          <c:orientation val="minMax"/>
        </c:scaling>
        <c:axPos val="l"/>
        <c:majorGridlines/>
        <c:delete val="0"/>
        <c:numFmt formatCode="General" sourceLinked="1"/>
        <c:majorTickMark val="out"/>
        <c:minorTickMark val="none"/>
        <c:tickLblPos val="nextTo"/>
        <c:crossAx val="38683097"/>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SATISFACCION DEL CLIENTE</a:t>
            </a:r>
          </a:p>
        </c:rich>
      </c:tx>
      <c:layout>
        <c:manualLayout>
          <c:xMode val="edge"/>
          <c:yMode val="edge"/>
          <c:x val="0.20275"/>
          <c:y val="0.02225"/>
        </c:manualLayout>
      </c:layout>
      <c:overlay val="0"/>
      <c:spPr>
        <a:noFill/>
        <a:ln>
          <a:noFill/>
        </a:ln>
      </c:spPr>
    </c:title>
    <c:plotArea>
      <c:layout/>
      <c:lineChart>
        <c:grouping val="standard"/>
        <c:varyColors val="0"/>
        <c:ser>
          <c:idx val="1"/>
          <c:order val="0"/>
          <c:tx>
            <c:strRef>
              <c:f>'Satisfacción del Cliente 2020'!$D$21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2020'!$D$22</c:f>
              <c:numCache/>
            </c:numRef>
          </c:val>
          <c:smooth val="0"/>
        </c:ser>
        <c:ser>
          <c:idx val="0"/>
          <c:order val="1"/>
          <c:tx>
            <c:strRef>
              <c:f>'Satisfacción del Cliente 2020'!$C$21</c:f>
              <c:strCache>
                <c:ptCount val="1"/>
                <c:pt idx="0">
                  <c:v>Promedio de los resultados de la Evaluación Institucional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2020'!$C$22</c:f>
              <c:numCache/>
            </c:numRef>
          </c:val>
          <c:smooth val="0"/>
        </c:ser>
        <c:marker val="1"/>
        <c:axId val="46323123"/>
        <c:axId val="14254924"/>
      </c:lineChart>
      <c:catAx>
        <c:axId val="46323123"/>
        <c:scaling>
          <c:orientation val="minMax"/>
        </c:scaling>
        <c:axPos val="b"/>
        <c:delete val="0"/>
        <c:numFmt formatCode="General" sourceLinked="1"/>
        <c:majorTickMark val="none"/>
        <c:minorTickMark val="none"/>
        <c:tickLblPos val="nextTo"/>
        <c:crossAx val="14254924"/>
        <c:crosses val="autoZero"/>
        <c:auto val="1"/>
        <c:lblOffset val="100"/>
        <c:noMultiLvlLbl val="0"/>
      </c:catAx>
      <c:valAx>
        <c:axId val="14254924"/>
        <c:scaling>
          <c:orientation val="minMax"/>
        </c:scaling>
        <c:axPos val="l"/>
        <c:majorGridlines/>
        <c:delete val="0"/>
        <c:numFmt formatCode="0%" sourceLinked="1"/>
        <c:majorTickMark val="none"/>
        <c:minorTickMark val="none"/>
        <c:tickLblPos val="nextTo"/>
        <c:crossAx val="46323123"/>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61185453"/>
        <c:axId val="13798166"/>
      </c:lineChart>
      <c:catAx>
        <c:axId val="61185453"/>
        <c:scaling>
          <c:orientation val="minMax"/>
        </c:scaling>
        <c:axPos val="b"/>
        <c:delete val="0"/>
        <c:numFmt formatCode="General" sourceLinked="1"/>
        <c:majorTickMark val="out"/>
        <c:minorTickMark val="none"/>
        <c:tickLblPos val="nextTo"/>
        <c:crossAx val="13798166"/>
        <c:crosses val="autoZero"/>
        <c:auto val="1"/>
        <c:lblOffset val="100"/>
        <c:noMultiLvlLbl val="0"/>
      </c:catAx>
      <c:valAx>
        <c:axId val="13798166"/>
        <c:scaling>
          <c:orientation val="minMax"/>
        </c:scaling>
        <c:axPos val="l"/>
        <c:majorGridlines/>
        <c:delete val="0"/>
        <c:numFmt formatCode="General" sourceLinked="1"/>
        <c:majorTickMark val="out"/>
        <c:minorTickMark val="none"/>
        <c:tickLblPos val="nextTo"/>
        <c:crossAx val="61185453"/>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Cumplimiento</a:t>
            </a:r>
            <a:r>
              <a:rPr lang="en-US" cap="none" b="1" u="none" baseline="0">
                <a:solidFill>
                  <a:srgbClr val="000000"/>
                </a:solidFill>
                <a:latin typeface="Calibri"/>
                <a:ea typeface="Calibri"/>
                <a:cs typeface="Calibri"/>
              </a:rPr>
              <a:t> del Plan de Desarrollo</a:t>
            </a:r>
          </a:p>
        </c:rich>
      </c:tx>
      <c:layout>
        <c:manualLayout>
          <c:xMode val="edge"/>
          <c:yMode val="edge"/>
          <c:x val="0.21025"/>
          <c:y val="0.01475"/>
        </c:manualLayout>
      </c:layout>
      <c:overlay val="0"/>
      <c:spPr>
        <a:noFill/>
        <a:ln>
          <a:noFill/>
        </a:ln>
      </c:spPr>
    </c:title>
    <c:plotArea>
      <c:layout/>
      <c:lineChart>
        <c:grouping val="standard"/>
        <c:varyColors val="0"/>
        <c:ser>
          <c:idx val="1"/>
          <c:order val="0"/>
          <c:tx>
            <c:strRef>
              <c:f>'Cumpl. Plan Desarrollo 2020'!$D$21</c:f>
              <c:strCache>
                <c:ptCount val="1"/>
                <c:pt idx="0">
                  <c:v>% Cumplimiento del Plan de Desarrollo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2020'!$B$22:$C$24</c:f>
              <c:multiLvlStrCache/>
            </c:multiLvlStrRef>
          </c:cat>
          <c:val>
            <c:numRef>
              <c:f>'Cumpl. Plan Desarrollo 2020'!$D$22:$D$24</c:f>
              <c:numCache/>
            </c:numRef>
          </c:val>
          <c:smooth val="0"/>
        </c:ser>
        <c:ser>
          <c:idx val="0"/>
          <c:order val="1"/>
          <c:tx>
            <c:strRef>
              <c:f>'Cumpl. Plan Desarrollo 2020'!$E$21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2020'!$B$22:$C$24</c:f>
              <c:multiLvlStrCache/>
            </c:multiLvlStrRef>
          </c:cat>
          <c:val>
            <c:numRef>
              <c:f>'Cumpl. Plan Desarrollo 2020'!$E$22:$E$24</c:f>
              <c:numCache/>
            </c:numRef>
          </c:val>
          <c:smooth val="0"/>
        </c:ser>
        <c:marker val="1"/>
        <c:axId val="57074631"/>
        <c:axId val="43909632"/>
      </c:lineChart>
      <c:catAx>
        <c:axId val="57074631"/>
        <c:scaling>
          <c:orientation val="minMax"/>
        </c:scaling>
        <c:axPos val="b"/>
        <c:delete val="0"/>
        <c:numFmt formatCode="General" sourceLinked="1"/>
        <c:majorTickMark val="none"/>
        <c:minorTickMark val="none"/>
        <c:tickLblPos val="nextTo"/>
        <c:crossAx val="43909632"/>
        <c:crosses val="autoZero"/>
        <c:auto val="1"/>
        <c:lblOffset val="100"/>
        <c:noMultiLvlLbl val="0"/>
      </c:catAx>
      <c:valAx>
        <c:axId val="43909632"/>
        <c:scaling>
          <c:orientation val="minMax"/>
        </c:scaling>
        <c:axPos val="l"/>
        <c:majorGridlines/>
        <c:delete val="0"/>
        <c:numFmt formatCode="0%" sourceLinked="1"/>
        <c:majorTickMark val="none"/>
        <c:minorTickMark val="none"/>
        <c:tickLblPos val="nextTo"/>
        <c:crossAx val="57074631"/>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9642369"/>
        <c:axId val="67019274"/>
      </c:lineChart>
      <c:catAx>
        <c:axId val="59642369"/>
        <c:scaling>
          <c:orientation val="minMax"/>
        </c:scaling>
        <c:axPos val="b"/>
        <c:delete val="0"/>
        <c:numFmt formatCode="General" sourceLinked="1"/>
        <c:majorTickMark val="out"/>
        <c:minorTickMark val="none"/>
        <c:tickLblPos val="nextTo"/>
        <c:crossAx val="67019274"/>
        <c:crosses val="autoZero"/>
        <c:auto val="1"/>
        <c:lblOffset val="100"/>
        <c:noMultiLvlLbl val="0"/>
      </c:catAx>
      <c:valAx>
        <c:axId val="67019274"/>
        <c:scaling>
          <c:orientation val="minMax"/>
        </c:scaling>
        <c:axPos val="l"/>
        <c:majorGridlines/>
        <c:delete val="0"/>
        <c:numFmt formatCode="General" sourceLinked="1"/>
        <c:majorTickMark val="out"/>
        <c:minorTickMark val="none"/>
        <c:tickLblPos val="nextTo"/>
        <c:crossAx val="59642369"/>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66302555"/>
        <c:axId val="59852084"/>
      </c:lineChart>
      <c:catAx>
        <c:axId val="66302555"/>
        <c:scaling>
          <c:orientation val="minMax"/>
        </c:scaling>
        <c:axPos val="b"/>
        <c:delete val="0"/>
        <c:numFmt formatCode="General" sourceLinked="1"/>
        <c:majorTickMark val="out"/>
        <c:minorTickMark val="none"/>
        <c:tickLblPos val="nextTo"/>
        <c:crossAx val="59852084"/>
        <c:crosses val="autoZero"/>
        <c:auto val="1"/>
        <c:lblOffset val="100"/>
        <c:noMultiLvlLbl val="0"/>
      </c:catAx>
      <c:valAx>
        <c:axId val="59852084"/>
        <c:scaling>
          <c:orientation val="minMax"/>
        </c:scaling>
        <c:axPos val="l"/>
        <c:majorGridlines/>
        <c:delete val="0"/>
        <c:numFmt formatCode="General" sourceLinked="1"/>
        <c:majorTickMark val="out"/>
        <c:minorTickMark val="none"/>
        <c:tickLblPos val="nextTo"/>
        <c:crossAx val="66302555"/>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797845"/>
        <c:axId val="16180606"/>
      </c:lineChart>
      <c:catAx>
        <c:axId val="1797845"/>
        <c:scaling>
          <c:orientation val="minMax"/>
        </c:scaling>
        <c:axPos val="b"/>
        <c:delete val="0"/>
        <c:numFmt formatCode="General" sourceLinked="1"/>
        <c:majorTickMark val="out"/>
        <c:minorTickMark val="none"/>
        <c:tickLblPos val="nextTo"/>
        <c:crossAx val="16180606"/>
        <c:crosses val="autoZero"/>
        <c:auto val="1"/>
        <c:lblOffset val="100"/>
        <c:noMultiLvlLbl val="0"/>
      </c:catAx>
      <c:valAx>
        <c:axId val="16180606"/>
        <c:scaling>
          <c:orientation val="minMax"/>
        </c:scaling>
        <c:axPos val="l"/>
        <c:majorGridlines/>
        <c:delete val="0"/>
        <c:numFmt formatCode="General" sourceLinked="1"/>
        <c:majorTickMark val="out"/>
        <c:minorTickMark val="none"/>
        <c:tickLblPos val="nextTo"/>
        <c:crossAx val="1797845"/>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lineChart>
        <c:grouping val="standard"/>
        <c:varyColors val="0"/>
        <c:ser>
          <c:idx val="0"/>
          <c:order val="0"/>
          <c:tx>
            <c:v>Año</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 en la Ges. Proy 2020'!$B$21:$C$21</c:f>
              <c:numCache/>
            </c:numRef>
          </c:val>
          <c:smooth val="0"/>
        </c:ser>
        <c:ser>
          <c:idx val="1"/>
          <c:order val="1"/>
          <c:tx>
            <c:v>Valor</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 en la Ges. Proy 2020'!$B$22:$C$22</c:f>
              <c:numCache/>
            </c:numRef>
          </c:val>
          <c:smooth val="0"/>
        </c:ser>
        <c:axId val="11407727"/>
        <c:axId val="35560680"/>
      </c:lineChart>
      <c:catAx>
        <c:axId val="11407727"/>
        <c:scaling>
          <c:orientation val="minMax"/>
        </c:scaling>
        <c:axPos val="b"/>
        <c:delete val="0"/>
        <c:numFmt formatCode="General" sourceLinked="1"/>
        <c:majorTickMark val="none"/>
        <c:minorTickMark val="none"/>
        <c:tickLblPos val="nextTo"/>
        <c:crossAx val="35560680"/>
        <c:crosses val="autoZero"/>
        <c:auto val="1"/>
        <c:lblOffset val="100"/>
        <c:noMultiLvlLbl val="0"/>
      </c:catAx>
      <c:valAx>
        <c:axId val="35560680"/>
        <c:scaling>
          <c:orientation val="minMax"/>
        </c:scaling>
        <c:axPos val="l"/>
        <c:title>
          <c:layout/>
          <c:overlay val="0"/>
          <c:spPr>
            <a:noFill/>
            <a:ln>
              <a:noFill/>
            </a:ln>
          </c:spPr>
        </c:title>
        <c:majorGridlines/>
        <c:delete val="0"/>
        <c:numFmt formatCode="General" sourceLinked="1"/>
        <c:majorTickMark val="none"/>
        <c:minorTickMark val="none"/>
        <c:tickLblPos val="nextTo"/>
        <c:crossAx val="11407727"/>
        <c:crosses val="autoZero"/>
        <c:crossBetween val="between"/>
        <c:dispUnits/>
      </c:valAx>
      <c:dTable>
        <c:showHorzBorder val="1"/>
        <c:showVertBorder val="1"/>
        <c:showOutline val="1"/>
        <c:showKeys val="1"/>
      </c:dTable>
    </c:plotArea>
    <c:plotVisOnly val="1"/>
    <c:dispBlanksAs val="gap"/>
    <c:showDLblsOverMax val="0"/>
  </c:chart>
  <c:lang xmlns:c="http://schemas.openxmlformats.org/drawingml/2006/chart" val="es-CO"/>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1610665"/>
        <c:axId val="61842802"/>
      </c:lineChart>
      <c:catAx>
        <c:axId val="51610665"/>
        <c:scaling>
          <c:orientation val="minMax"/>
        </c:scaling>
        <c:axPos val="b"/>
        <c:delete val="0"/>
        <c:numFmt formatCode="General" sourceLinked="1"/>
        <c:majorTickMark val="out"/>
        <c:minorTickMark val="none"/>
        <c:tickLblPos val="nextTo"/>
        <c:crossAx val="61842802"/>
        <c:crosses val="autoZero"/>
        <c:auto val="1"/>
        <c:lblOffset val="100"/>
        <c:noMultiLvlLbl val="0"/>
      </c:catAx>
      <c:valAx>
        <c:axId val="61842802"/>
        <c:scaling>
          <c:orientation val="minMax"/>
        </c:scaling>
        <c:axPos val="l"/>
        <c:majorGridlines/>
        <c:delete val="0"/>
        <c:numFmt formatCode="General" sourceLinked="1"/>
        <c:majorTickMark val="out"/>
        <c:minorTickMark val="none"/>
        <c:tickLblPos val="nextTo"/>
        <c:crossAx val="51610665"/>
        <c:crosses val="autoZero"/>
        <c:crossBetween val="between"/>
        <c:dispUnits/>
      </c:valAx>
    </c:plotArea>
    <c:legend>
      <c:legendPos val="r"/>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SATISFACCION DEL CLIENTE</a:t>
            </a:r>
          </a:p>
        </c:rich>
      </c:tx>
      <c:layout>
        <c:manualLayout>
          <c:xMode val="edge"/>
          <c:yMode val="edge"/>
          <c:x val="0.20275"/>
          <c:y val="0.02225"/>
        </c:manualLayout>
      </c:layout>
      <c:overlay val="0"/>
      <c:spPr>
        <a:noFill/>
        <a:ln>
          <a:noFill/>
        </a:ln>
      </c:spPr>
    </c:title>
    <c:plotArea>
      <c:layout/>
      <c:lineChart>
        <c:grouping val="standard"/>
        <c:varyColors val="0"/>
        <c:ser>
          <c:idx val="1"/>
          <c:order val="0"/>
          <c:tx>
            <c:strRef>
              <c:f>'Satisfacción del Cliente 2021'!$D$21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2021'!$D$22</c:f>
              <c:numCache/>
            </c:numRef>
          </c:val>
          <c:smooth val="0"/>
        </c:ser>
        <c:ser>
          <c:idx val="0"/>
          <c:order val="1"/>
          <c:tx>
            <c:strRef>
              <c:f>'Satisfacción del Cliente 2021'!$C$21</c:f>
              <c:strCache>
                <c:ptCount val="1"/>
                <c:pt idx="0">
                  <c:v>Promedio de los resultados de la Evaluación Institucional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2021'!$C$22</c:f>
              <c:numCache/>
            </c:numRef>
          </c:val>
          <c:smooth val="0"/>
        </c:ser>
        <c:marker val="1"/>
        <c:axId val="62219983"/>
        <c:axId val="23108936"/>
      </c:lineChart>
      <c:catAx>
        <c:axId val="62219983"/>
        <c:scaling>
          <c:orientation val="minMax"/>
        </c:scaling>
        <c:axPos val="b"/>
        <c:delete val="0"/>
        <c:numFmt formatCode="General" sourceLinked="1"/>
        <c:majorTickMark val="none"/>
        <c:minorTickMark val="none"/>
        <c:tickLblPos val="nextTo"/>
        <c:crossAx val="23108936"/>
        <c:crosses val="autoZero"/>
        <c:auto val="1"/>
        <c:lblOffset val="100"/>
        <c:noMultiLvlLbl val="0"/>
      </c:catAx>
      <c:valAx>
        <c:axId val="23108936"/>
        <c:scaling>
          <c:orientation val="minMax"/>
        </c:scaling>
        <c:axPos val="l"/>
        <c:majorGridlines/>
        <c:delete val="0"/>
        <c:numFmt formatCode="0%" sourceLinked="1"/>
        <c:majorTickMark val="none"/>
        <c:minorTickMark val="none"/>
        <c:tickLblPos val="nextTo"/>
        <c:crossAx val="62219983"/>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Gotham Light"/>
                <a:ea typeface="Gotham Light"/>
                <a:cs typeface="Gotham Light"/>
              </a:rPr>
              <a:t>Gestión de Intercambios</a:t>
            </a:r>
          </a:p>
        </c:rich>
      </c:tx>
      <c:layout/>
      <c:overlay val="0"/>
      <c:spPr>
        <a:noFill/>
        <a:ln>
          <a:noFill/>
        </a:ln>
      </c:spPr>
    </c:title>
    <c:plotArea>
      <c:layout/>
      <c:barChart>
        <c:barDir val="col"/>
        <c:grouping val="clustered"/>
        <c:varyColors val="0"/>
        <c:ser>
          <c:idx val="0"/>
          <c:order val="0"/>
          <c:tx>
            <c:strRef>
              <c:f>'Gestión de Intercambios 2020'!$D$21:$E$21</c:f>
              <c:strCache>
                <c:ptCount val="1"/>
                <c:pt idx="0">
                  <c:v>Año 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Ref>
              <c:f>'Gestión de Intercambios 2020'!$D$22</c:f>
              <c:numCache/>
            </c:numRef>
          </c:val>
        </c:ser>
        <c:ser>
          <c:idx val="1"/>
          <c:order val="1"/>
          <c:tx>
            <c:strRef>
              <c:f>'Gestión de Intercambios 2020'!$B$21:$C$21</c:f>
              <c:strCache>
                <c:ptCount val="1"/>
                <c:pt idx="0">
                  <c:v>Año 2019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
              <c:pt idx="0">
                <c:v>1</c:v>
              </c:pt>
            </c:numLit>
          </c:cat>
          <c:val>
            <c:numRef>
              <c:f>'Gestión de Intercambios 2020'!$B$22</c:f>
              <c:numCache/>
            </c:numRef>
          </c:val>
        </c:ser>
        <c:axId val="19714307"/>
        <c:axId val="43211036"/>
      </c:barChart>
      <c:catAx>
        <c:axId val="19714307"/>
        <c:scaling>
          <c:orientation val="minMax"/>
        </c:scaling>
        <c:axPos val="b"/>
        <c:delete val="0"/>
        <c:numFmt formatCode="General" sourceLinked="1"/>
        <c:majorTickMark val="none"/>
        <c:minorTickMark val="none"/>
        <c:tickLblPos val="nextTo"/>
        <c:crossAx val="43211036"/>
        <c:crosses val="autoZero"/>
        <c:auto val="1"/>
        <c:lblOffset val="100"/>
        <c:noMultiLvlLbl val="0"/>
      </c:catAx>
      <c:valAx>
        <c:axId val="43211036"/>
        <c:scaling>
          <c:orientation val="minMax"/>
        </c:scaling>
        <c:axPos val="l"/>
        <c:title>
          <c:layout/>
          <c:overlay val="0"/>
          <c:spPr>
            <a:noFill/>
            <a:ln>
              <a:noFill/>
            </a:ln>
          </c:spPr>
        </c:title>
        <c:majorGridlines/>
        <c:delete val="0"/>
        <c:numFmt formatCode="General" sourceLinked="1"/>
        <c:majorTickMark val="out"/>
        <c:minorTickMark val="none"/>
        <c:tickLblPos val="nextTo"/>
        <c:crossAx val="19714307"/>
        <c:crosses val="autoZero"/>
        <c:crossBetween val="between"/>
        <c:dispUnits/>
      </c:valAx>
    </c:plotArea>
    <c:legend>
      <c:legendPos val="r"/>
      <c:layout/>
      <c:overlay val="0"/>
    </c:legend>
    <c:plotVisOnly val="1"/>
    <c:dispBlanksAs val="gap"/>
    <c:showDLblsOverMax val="0"/>
  </c:chart>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3355005"/>
        <c:axId val="10432998"/>
      </c:lineChart>
      <c:catAx>
        <c:axId val="53355005"/>
        <c:scaling>
          <c:orientation val="minMax"/>
        </c:scaling>
        <c:axPos val="b"/>
        <c:delete val="0"/>
        <c:numFmt formatCode="General" sourceLinked="1"/>
        <c:majorTickMark val="out"/>
        <c:minorTickMark val="none"/>
        <c:tickLblPos val="nextTo"/>
        <c:crossAx val="10432998"/>
        <c:crosses val="autoZero"/>
        <c:auto val="1"/>
        <c:lblOffset val="100"/>
        <c:noMultiLvlLbl val="0"/>
      </c:catAx>
      <c:valAx>
        <c:axId val="10432998"/>
        <c:scaling>
          <c:orientation val="minMax"/>
        </c:scaling>
        <c:axPos val="l"/>
        <c:majorGridlines/>
        <c:delete val="0"/>
        <c:numFmt formatCode="General" sourceLinked="1"/>
        <c:majorTickMark val="out"/>
        <c:minorTickMark val="none"/>
        <c:tickLblPos val="nextTo"/>
        <c:crossAx val="53355005"/>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SATISFACCION DEL CLIENTE</a:t>
            </a:r>
          </a:p>
        </c:rich>
      </c:tx>
      <c:layout>
        <c:manualLayout>
          <c:xMode val="edge"/>
          <c:yMode val="edge"/>
          <c:x val="0.20275"/>
          <c:y val="0.02225"/>
        </c:manualLayout>
      </c:layout>
      <c:overlay val="0"/>
      <c:spPr>
        <a:noFill/>
        <a:ln>
          <a:noFill/>
        </a:ln>
      </c:spPr>
    </c:title>
    <c:plotArea>
      <c:layout/>
      <c:lineChart>
        <c:grouping val="standard"/>
        <c:varyColors val="0"/>
        <c:ser>
          <c:idx val="1"/>
          <c:order val="0"/>
          <c:tx>
            <c:strRef>
              <c:f>'Satisfacción del Cliente 2019'!$D$21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2019'!$D$22:$D$22</c:f>
              <c:numCache/>
            </c:numRef>
          </c:val>
          <c:smooth val="0"/>
        </c:ser>
        <c:ser>
          <c:idx val="0"/>
          <c:order val="1"/>
          <c:tx>
            <c:strRef>
              <c:f>'Satisfacción del Cliente 2019'!$C$21</c:f>
              <c:strCache>
                <c:ptCount val="1"/>
                <c:pt idx="0">
                  <c:v>Promedio de los resultados de la Evaluación Institucional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2019'!$C$22:$C$22</c:f>
              <c:numCache/>
            </c:numRef>
          </c:val>
          <c:smooth val="0"/>
        </c:ser>
        <c:marker val="1"/>
        <c:axId val="26788119"/>
        <c:axId val="39766480"/>
      </c:lineChart>
      <c:catAx>
        <c:axId val="26788119"/>
        <c:scaling>
          <c:orientation val="minMax"/>
        </c:scaling>
        <c:axPos val="b"/>
        <c:delete val="0"/>
        <c:numFmt formatCode="General" sourceLinked="1"/>
        <c:majorTickMark val="none"/>
        <c:minorTickMark val="none"/>
        <c:tickLblPos val="nextTo"/>
        <c:crossAx val="39766480"/>
        <c:crosses val="autoZero"/>
        <c:auto val="1"/>
        <c:lblOffset val="100"/>
        <c:noMultiLvlLbl val="0"/>
      </c:catAx>
      <c:valAx>
        <c:axId val="39766480"/>
        <c:scaling>
          <c:orientation val="minMax"/>
        </c:scaling>
        <c:axPos val="l"/>
        <c:majorGridlines/>
        <c:delete val="0"/>
        <c:numFmt formatCode="0%" sourceLinked="1"/>
        <c:majorTickMark val="none"/>
        <c:minorTickMark val="none"/>
        <c:tickLblPos val="nextTo"/>
        <c:crossAx val="26788119"/>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2354001"/>
        <c:axId val="66968282"/>
      </c:lineChart>
      <c:catAx>
        <c:axId val="22354001"/>
        <c:scaling>
          <c:orientation val="minMax"/>
        </c:scaling>
        <c:axPos val="b"/>
        <c:delete val="0"/>
        <c:numFmt formatCode="General" sourceLinked="1"/>
        <c:majorTickMark val="out"/>
        <c:minorTickMark val="none"/>
        <c:tickLblPos val="nextTo"/>
        <c:crossAx val="66968282"/>
        <c:crosses val="autoZero"/>
        <c:auto val="1"/>
        <c:lblOffset val="100"/>
        <c:noMultiLvlLbl val="0"/>
      </c:catAx>
      <c:valAx>
        <c:axId val="66968282"/>
        <c:scaling>
          <c:orientation val="minMax"/>
        </c:scaling>
        <c:axPos val="l"/>
        <c:majorGridlines/>
        <c:delete val="0"/>
        <c:numFmt formatCode="General" sourceLinked="1"/>
        <c:majorTickMark val="out"/>
        <c:minorTickMark val="none"/>
        <c:tickLblPos val="nextTo"/>
        <c:crossAx val="22354001"/>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Cumplimiento</a:t>
            </a:r>
            <a:r>
              <a:rPr lang="en-US" cap="none" b="1" u="none" baseline="0">
                <a:solidFill>
                  <a:srgbClr val="000000"/>
                </a:solidFill>
                <a:latin typeface="Calibri"/>
                <a:ea typeface="Calibri"/>
                <a:cs typeface="Calibri"/>
              </a:rPr>
              <a:t> del Plan de Desarrollo</a:t>
            </a:r>
          </a:p>
        </c:rich>
      </c:tx>
      <c:layout>
        <c:manualLayout>
          <c:xMode val="edge"/>
          <c:yMode val="edge"/>
          <c:x val="0.21025"/>
          <c:y val="0.01475"/>
        </c:manualLayout>
      </c:layout>
      <c:overlay val="0"/>
      <c:spPr>
        <a:noFill/>
        <a:ln>
          <a:noFill/>
        </a:ln>
      </c:spPr>
    </c:title>
    <c:plotArea>
      <c:layout/>
      <c:lineChart>
        <c:grouping val="standard"/>
        <c:varyColors val="0"/>
        <c:ser>
          <c:idx val="1"/>
          <c:order val="0"/>
          <c:tx>
            <c:strRef>
              <c:f>'Cumpl. Plan Desarrollo 2019'!$D$21</c:f>
              <c:strCache>
                <c:ptCount val="1"/>
                <c:pt idx="0">
                  <c:v>% Cumplimiento del Plan de Desarrollo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2019'!$B$22:$C$24</c:f>
              <c:multiLvlStrCache/>
            </c:multiLvlStrRef>
          </c:cat>
          <c:val>
            <c:numRef>
              <c:f>'Cumpl. Plan Desarrollo 2019'!$D$22:$D$24</c:f>
              <c:numCache/>
            </c:numRef>
          </c:val>
          <c:smooth val="0"/>
        </c:ser>
        <c:ser>
          <c:idx val="0"/>
          <c:order val="1"/>
          <c:tx>
            <c:strRef>
              <c:f>'Cumpl. Plan Desarrollo 2019'!$E$21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2019'!$B$22:$C$24</c:f>
              <c:multiLvlStrCache/>
            </c:multiLvlStrRef>
          </c:cat>
          <c:val>
            <c:numRef>
              <c:f>'Cumpl. Plan Desarrollo 2019'!$E$22:$E$24</c:f>
              <c:numCache/>
            </c:numRef>
          </c:val>
          <c:smooth val="0"/>
        </c:ser>
        <c:marker val="1"/>
        <c:axId val="65843627"/>
        <c:axId val="55721732"/>
      </c:lineChart>
      <c:catAx>
        <c:axId val="65843627"/>
        <c:scaling>
          <c:orientation val="minMax"/>
        </c:scaling>
        <c:axPos val="b"/>
        <c:delete val="0"/>
        <c:numFmt formatCode="General" sourceLinked="1"/>
        <c:majorTickMark val="none"/>
        <c:minorTickMark val="none"/>
        <c:tickLblPos val="nextTo"/>
        <c:crossAx val="55721732"/>
        <c:crosses val="autoZero"/>
        <c:auto val="1"/>
        <c:lblOffset val="100"/>
        <c:noMultiLvlLbl val="0"/>
      </c:catAx>
      <c:valAx>
        <c:axId val="55721732"/>
        <c:scaling>
          <c:orientation val="minMax"/>
        </c:scaling>
        <c:axPos val="l"/>
        <c:majorGridlines/>
        <c:delete val="0"/>
        <c:numFmt formatCode="0%" sourceLinked="1"/>
        <c:majorTickMark val="none"/>
        <c:minorTickMark val="none"/>
        <c:tickLblPos val="nextTo"/>
        <c:crossAx val="65843627"/>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31733541"/>
        <c:axId val="17166414"/>
      </c:lineChart>
      <c:catAx>
        <c:axId val="31733541"/>
        <c:scaling>
          <c:orientation val="minMax"/>
        </c:scaling>
        <c:axPos val="b"/>
        <c:delete val="0"/>
        <c:numFmt formatCode="General" sourceLinked="1"/>
        <c:majorTickMark val="out"/>
        <c:minorTickMark val="none"/>
        <c:tickLblPos val="nextTo"/>
        <c:crossAx val="17166414"/>
        <c:crosses val="autoZero"/>
        <c:auto val="1"/>
        <c:lblOffset val="100"/>
        <c:noMultiLvlLbl val="0"/>
      </c:catAx>
      <c:valAx>
        <c:axId val="17166414"/>
        <c:scaling>
          <c:orientation val="minMax"/>
        </c:scaling>
        <c:axPos val="l"/>
        <c:majorGridlines/>
        <c:delete val="0"/>
        <c:numFmt formatCode="General" sourceLinked="1"/>
        <c:majorTickMark val="out"/>
        <c:minorTickMark val="none"/>
        <c:tickLblPos val="nextTo"/>
        <c:crossAx val="31733541"/>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0279999"/>
        <c:axId val="48302264"/>
      </c:lineChart>
      <c:catAx>
        <c:axId val="20279999"/>
        <c:scaling>
          <c:orientation val="minMax"/>
        </c:scaling>
        <c:axPos val="b"/>
        <c:delete val="0"/>
        <c:numFmt formatCode="General" sourceLinked="1"/>
        <c:majorTickMark val="out"/>
        <c:minorTickMark val="none"/>
        <c:tickLblPos val="nextTo"/>
        <c:crossAx val="48302264"/>
        <c:crosses val="autoZero"/>
        <c:auto val="1"/>
        <c:lblOffset val="100"/>
        <c:noMultiLvlLbl val="0"/>
      </c:catAx>
      <c:valAx>
        <c:axId val="48302264"/>
        <c:scaling>
          <c:orientation val="minMax"/>
        </c:scaling>
        <c:axPos val="l"/>
        <c:majorGridlines/>
        <c:delete val="0"/>
        <c:numFmt formatCode="General" sourceLinked="1"/>
        <c:majorTickMark val="out"/>
        <c:minorTickMark val="none"/>
        <c:tickLblPos val="nextTo"/>
        <c:crossAx val="20279999"/>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32067193"/>
        <c:axId val="20169282"/>
      </c:lineChart>
      <c:catAx>
        <c:axId val="32067193"/>
        <c:scaling>
          <c:orientation val="minMax"/>
        </c:scaling>
        <c:axPos val="b"/>
        <c:delete val="0"/>
        <c:numFmt formatCode="General" sourceLinked="1"/>
        <c:majorTickMark val="out"/>
        <c:minorTickMark val="none"/>
        <c:tickLblPos val="nextTo"/>
        <c:crossAx val="20169282"/>
        <c:crosses val="autoZero"/>
        <c:auto val="1"/>
        <c:lblOffset val="100"/>
        <c:noMultiLvlLbl val="0"/>
      </c:catAx>
      <c:valAx>
        <c:axId val="20169282"/>
        <c:scaling>
          <c:orientation val="minMax"/>
        </c:scaling>
        <c:axPos val="l"/>
        <c:majorGridlines/>
        <c:delete val="0"/>
        <c:numFmt formatCode="General" sourceLinked="1"/>
        <c:majorTickMark val="out"/>
        <c:minorTickMark val="none"/>
        <c:tickLblPos val="nextTo"/>
        <c:crossAx val="32067193"/>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lineChart>
        <c:grouping val="standard"/>
        <c:varyColors val="0"/>
        <c:ser>
          <c:idx val="0"/>
          <c:order val="0"/>
          <c:tx>
            <c:v>Año</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 en la Ges. Proy 2019 '!$B$21:$C$21</c:f>
              <c:numCache/>
            </c:numRef>
          </c:val>
          <c:smooth val="0"/>
        </c:ser>
        <c:ser>
          <c:idx val="1"/>
          <c:order val="1"/>
          <c:tx>
            <c:v>Valor</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 en la Ges. Proy 2019 '!$B$22:$C$22</c:f>
              <c:numCache/>
            </c:numRef>
          </c:val>
          <c:smooth val="0"/>
        </c:ser>
        <c:axId val="47305811"/>
        <c:axId val="23099116"/>
      </c:lineChart>
      <c:catAx>
        <c:axId val="47305811"/>
        <c:scaling>
          <c:orientation val="minMax"/>
        </c:scaling>
        <c:axPos val="b"/>
        <c:delete val="0"/>
        <c:numFmt formatCode="General" sourceLinked="1"/>
        <c:majorTickMark val="none"/>
        <c:minorTickMark val="none"/>
        <c:tickLblPos val="nextTo"/>
        <c:crossAx val="23099116"/>
        <c:crosses val="autoZero"/>
        <c:auto val="1"/>
        <c:lblOffset val="100"/>
        <c:noMultiLvlLbl val="0"/>
      </c:catAx>
      <c:valAx>
        <c:axId val="23099116"/>
        <c:scaling>
          <c:orientation val="minMax"/>
        </c:scaling>
        <c:axPos val="l"/>
        <c:title>
          <c:layout/>
          <c:overlay val="0"/>
          <c:spPr>
            <a:noFill/>
            <a:ln>
              <a:noFill/>
            </a:ln>
          </c:spPr>
        </c:title>
        <c:majorGridlines/>
        <c:delete val="0"/>
        <c:numFmt formatCode="General" sourceLinked="1"/>
        <c:majorTickMark val="none"/>
        <c:minorTickMark val="none"/>
        <c:tickLblPos val="nextTo"/>
        <c:crossAx val="47305811"/>
        <c:crosses val="autoZero"/>
        <c:crossBetween val="between"/>
        <c:dispUnits/>
      </c:valAx>
      <c:dTable>
        <c:showHorzBorder val="1"/>
        <c:showVertBorder val="1"/>
        <c:showOutline val="1"/>
        <c:showKeys val="1"/>
      </c:dTable>
    </c:plotArea>
    <c:plotVisOnly val="1"/>
    <c:dispBlanksAs val="gap"/>
    <c:showDLblsOverMax val="0"/>
  </c:chart>
  <c:lang xmlns:c="http://schemas.openxmlformats.org/drawingml/2006/chart" val="es-CO"/>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6565453"/>
        <c:axId val="59089078"/>
      </c:lineChart>
      <c:catAx>
        <c:axId val="6565453"/>
        <c:scaling>
          <c:orientation val="minMax"/>
        </c:scaling>
        <c:axPos val="b"/>
        <c:delete val="0"/>
        <c:numFmt formatCode="General" sourceLinked="1"/>
        <c:majorTickMark val="out"/>
        <c:minorTickMark val="none"/>
        <c:tickLblPos val="nextTo"/>
        <c:crossAx val="59089078"/>
        <c:crosses val="autoZero"/>
        <c:auto val="1"/>
        <c:lblOffset val="100"/>
        <c:noMultiLvlLbl val="0"/>
      </c:catAx>
      <c:valAx>
        <c:axId val="59089078"/>
        <c:scaling>
          <c:orientation val="minMax"/>
        </c:scaling>
        <c:axPos val="l"/>
        <c:majorGridlines/>
        <c:delete val="0"/>
        <c:numFmt formatCode="General" sourceLinked="1"/>
        <c:majorTickMark val="out"/>
        <c:minorTickMark val="none"/>
        <c:tickLblPos val="nextTo"/>
        <c:crossAx val="6565453"/>
        <c:crosses val="autoZero"/>
        <c:crossBetween val="between"/>
        <c:dispUnits/>
      </c:valAx>
    </c:plotArea>
    <c:legend>
      <c:legendPos val="r"/>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6653833"/>
        <c:axId val="59884498"/>
      </c:lineChart>
      <c:catAx>
        <c:axId val="6653833"/>
        <c:scaling>
          <c:orientation val="minMax"/>
        </c:scaling>
        <c:axPos val="b"/>
        <c:delete val="0"/>
        <c:numFmt formatCode="General" sourceLinked="1"/>
        <c:majorTickMark val="out"/>
        <c:minorTickMark val="none"/>
        <c:tickLblPos val="nextTo"/>
        <c:crossAx val="59884498"/>
        <c:crosses val="autoZero"/>
        <c:auto val="1"/>
        <c:lblOffset val="100"/>
        <c:noMultiLvlLbl val="0"/>
      </c:catAx>
      <c:valAx>
        <c:axId val="59884498"/>
        <c:scaling>
          <c:orientation val="minMax"/>
        </c:scaling>
        <c:axPos val="l"/>
        <c:majorGridlines/>
        <c:delete val="0"/>
        <c:numFmt formatCode="General" sourceLinked="1"/>
        <c:majorTickMark val="out"/>
        <c:minorTickMark val="none"/>
        <c:tickLblPos val="nextTo"/>
        <c:crossAx val="6653833"/>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Gotham Light"/>
                <a:ea typeface="Gotham Light"/>
                <a:cs typeface="Gotham Light"/>
              </a:rPr>
              <a:t>Gestión de Intercambios</a:t>
            </a:r>
          </a:p>
        </c:rich>
      </c:tx>
      <c:layout/>
      <c:overlay val="0"/>
      <c:spPr>
        <a:noFill/>
        <a:ln>
          <a:noFill/>
        </a:ln>
      </c:spPr>
    </c:title>
    <c:plotArea>
      <c:layout/>
      <c:barChart>
        <c:barDir val="col"/>
        <c:grouping val="clustered"/>
        <c:varyColors val="0"/>
        <c:ser>
          <c:idx val="0"/>
          <c:order val="0"/>
          <c:tx>
            <c:strRef>
              <c:f>'Gestión de Intercambios 2019'!$D$21:$E$21</c:f>
              <c:strCache>
                <c:ptCount val="1"/>
                <c:pt idx="0">
                  <c:v>Año 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'Gestión de Intercambios 2019'!$D$22:$E$22</c:f>
              <c:numCache/>
            </c:numRef>
          </c:val>
        </c:ser>
        <c:ser>
          <c:idx val="1"/>
          <c:order val="1"/>
          <c:tx>
            <c:strRef>
              <c:f>'Gestión de Intercambios 2019'!$B$21:$C$21</c:f>
              <c:strCache>
                <c:ptCount val="1"/>
                <c:pt idx="0">
                  <c:v>Año 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'Gestión de Intercambios 2019'!$B$22:$C$22</c:f>
              <c:numCache/>
            </c:numRef>
          </c:val>
        </c:ser>
        <c:axId val="62039655"/>
        <c:axId val="21485984"/>
      </c:barChart>
      <c:catAx>
        <c:axId val="62039655"/>
        <c:scaling>
          <c:orientation val="minMax"/>
        </c:scaling>
        <c:axPos val="b"/>
        <c:delete val="0"/>
        <c:numFmt formatCode="General" sourceLinked="1"/>
        <c:majorTickMark val="none"/>
        <c:minorTickMark val="none"/>
        <c:tickLblPos val="nextTo"/>
        <c:crossAx val="21485984"/>
        <c:crosses val="autoZero"/>
        <c:auto val="1"/>
        <c:lblOffset val="100"/>
        <c:noMultiLvlLbl val="0"/>
      </c:catAx>
      <c:valAx>
        <c:axId val="21485984"/>
        <c:scaling>
          <c:orientation val="minMax"/>
        </c:scaling>
        <c:axPos val="l"/>
        <c:title>
          <c:layout/>
          <c:overlay val="0"/>
          <c:spPr>
            <a:noFill/>
            <a:ln>
              <a:noFill/>
            </a:ln>
          </c:spPr>
        </c:title>
        <c:majorGridlines/>
        <c:delete val="0"/>
        <c:numFmt formatCode="General" sourceLinked="1"/>
        <c:majorTickMark val="out"/>
        <c:minorTickMark val="none"/>
        <c:tickLblPos val="nextTo"/>
        <c:crossAx val="62039655"/>
        <c:crosses val="autoZero"/>
        <c:crossBetween val="between"/>
        <c:dispUnits/>
      </c:valAx>
    </c:plotArea>
    <c:legend>
      <c:legendPos val="r"/>
      <c:layout/>
      <c:overlay val="0"/>
    </c:legend>
    <c:plotVisOnly val="1"/>
    <c:dispBlanksAs val="gap"/>
    <c:showDLblsOverMax val="0"/>
  </c:chart>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9156129"/>
        <c:axId val="62643114"/>
      </c:lineChart>
      <c:catAx>
        <c:axId val="59156129"/>
        <c:scaling>
          <c:orientation val="minMax"/>
        </c:scaling>
        <c:axPos val="b"/>
        <c:delete val="0"/>
        <c:numFmt formatCode="General" sourceLinked="1"/>
        <c:majorTickMark val="out"/>
        <c:minorTickMark val="none"/>
        <c:tickLblPos val="nextTo"/>
        <c:crossAx val="62643114"/>
        <c:crosses val="autoZero"/>
        <c:auto val="1"/>
        <c:lblOffset val="100"/>
        <c:noMultiLvlLbl val="0"/>
      </c:catAx>
      <c:valAx>
        <c:axId val="62643114"/>
        <c:scaling>
          <c:orientation val="minMax"/>
        </c:scaling>
        <c:axPos val="l"/>
        <c:majorGridlines/>
        <c:delete val="0"/>
        <c:numFmt formatCode="General" sourceLinked="1"/>
        <c:majorTickMark val="out"/>
        <c:minorTickMark val="none"/>
        <c:tickLblPos val="nextTo"/>
        <c:crossAx val="59156129"/>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SATISFACCION DEL CLIENTE</a:t>
            </a:r>
          </a:p>
        </c:rich>
      </c:tx>
      <c:layout>
        <c:manualLayout>
          <c:xMode val="edge"/>
          <c:yMode val="edge"/>
          <c:x val="0.20275"/>
          <c:y val="0.02225"/>
        </c:manualLayout>
      </c:layout>
      <c:overlay val="0"/>
      <c:spPr>
        <a:noFill/>
        <a:ln>
          <a:noFill/>
        </a:ln>
      </c:spPr>
    </c:title>
    <c:plotArea>
      <c:layout/>
      <c:lineChart>
        <c:grouping val="standard"/>
        <c:varyColors val="0"/>
        <c:ser>
          <c:idx val="1"/>
          <c:order val="0"/>
          <c:tx>
            <c:strRef>
              <c:f>'Satisfacción del Cliente 2018'!$D$21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2018'!$D$22:$D$23</c:f>
              <c:numCache/>
            </c:numRef>
          </c:val>
          <c:smooth val="0"/>
        </c:ser>
        <c:ser>
          <c:idx val="0"/>
          <c:order val="1"/>
          <c:tx>
            <c:strRef>
              <c:f>'Satisfacción del Cliente 2018'!$C$21</c:f>
              <c:strCache>
                <c:ptCount val="1"/>
                <c:pt idx="0">
                  <c:v>Promedio de los resultados de la Evaluación Institucional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2018'!$C$22:$C$23</c:f>
              <c:numCache/>
            </c:numRef>
          </c:val>
          <c:smooth val="0"/>
        </c:ser>
        <c:marker val="1"/>
        <c:axId val="26917115"/>
        <c:axId val="40927444"/>
      </c:lineChart>
      <c:catAx>
        <c:axId val="26917115"/>
        <c:scaling>
          <c:orientation val="minMax"/>
        </c:scaling>
        <c:axPos val="b"/>
        <c:delete val="0"/>
        <c:numFmt formatCode="General" sourceLinked="1"/>
        <c:majorTickMark val="none"/>
        <c:minorTickMark val="none"/>
        <c:tickLblPos val="nextTo"/>
        <c:crossAx val="40927444"/>
        <c:crosses val="autoZero"/>
        <c:auto val="1"/>
        <c:lblOffset val="100"/>
        <c:noMultiLvlLbl val="0"/>
      </c:catAx>
      <c:valAx>
        <c:axId val="40927444"/>
        <c:scaling>
          <c:orientation val="minMax"/>
        </c:scaling>
        <c:axPos val="l"/>
        <c:majorGridlines/>
        <c:delete val="0"/>
        <c:numFmt formatCode="0%" sourceLinked="1"/>
        <c:majorTickMark val="none"/>
        <c:minorTickMark val="none"/>
        <c:tickLblPos val="nextTo"/>
        <c:crossAx val="26917115"/>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32802677"/>
        <c:axId val="26788638"/>
      </c:lineChart>
      <c:catAx>
        <c:axId val="32802677"/>
        <c:scaling>
          <c:orientation val="minMax"/>
        </c:scaling>
        <c:axPos val="b"/>
        <c:delete val="0"/>
        <c:numFmt formatCode="General" sourceLinked="1"/>
        <c:majorTickMark val="out"/>
        <c:minorTickMark val="none"/>
        <c:tickLblPos val="nextTo"/>
        <c:crossAx val="26788638"/>
        <c:crosses val="autoZero"/>
        <c:auto val="1"/>
        <c:lblOffset val="100"/>
        <c:noMultiLvlLbl val="0"/>
      </c:catAx>
      <c:valAx>
        <c:axId val="26788638"/>
        <c:scaling>
          <c:orientation val="minMax"/>
        </c:scaling>
        <c:axPos val="l"/>
        <c:majorGridlines/>
        <c:delete val="0"/>
        <c:numFmt formatCode="General" sourceLinked="1"/>
        <c:majorTickMark val="out"/>
        <c:minorTickMark val="none"/>
        <c:tickLblPos val="nextTo"/>
        <c:crossAx val="32802677"/>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Cumplimiento</a:t>
            </a:r>
            <a:r>
              <a:rPr lang="en-US" cap="none" b="1" u="none" baseline="0">
                <a:solidFill>
                  <a:srgbClr val="000000"/>
                </a:solidFill>
                <a:latin typeface="Calibri"/>
                <a:ea typeface="Calibri"/>
                <a:cs typeface="Calibri"/>
              </a:rPr>
              <a:t> del Plan de Desarrollo</a:t>
            </a:r>
          </a:p>
        </c:rich>
      </c:tx>
      <c:layout>
        <c:manualLayout>
          <c:xMode val="edge"/>
          <c:yMode val="edge"/>
          <c:x val="0.21025"/>
          <c:y val="0.01475"/>
        </c:manualLayout>
      </c:layout>
      <c:overlay val="0"/>
      <c:spPr>
        <a:noFill/>
        <a:ln>
          <a:noFill/>
        </a:ln>
      </c:spPr>
    </c:title>
    <c:plotArea>
      <c:layout/>
      <c:lineChart>
        <c:grouping val="standard"/>
        <c:varyColors val="0"/>
        <c:ser>
          <c:idx val="1"/>
          <c:order val="0"/>
          <c:tx>
            <c:strRef>
              <c:f>'Cumpl. Plan Desarrollo 2018'!$D$21</c:f>
              <c:strCache>
                <c:ptCount val="1"/>
                <c:pt idx="0">
                  <c:v>% Cumplimiento del Plan de Desarrollo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2018'!$B$22:$C$24</c:f>
              <c:multiLvlStrCache/>
            </c:multiLvlStrRef>
          </c:cat>
          <c:val>
            <c:numRef>
              <c:f>'Cumpl. Plan Desarrollo 2018'!$D$22:$D$24</c:f>
              <c:numCache/>
            </c:numRef>
          </c:val>
          <c:smooth val="0"/>
        </c:ser>
        <c:ser>
          <c:idx val="0"/>
          <c:order val="1"/>
          <c:tx>
            <c:strRef>
              <c:f>'Cumpl. Plan Desarrollo 2018'!$E$21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2018'!$B$22:$C$24</c:f>
              <c:multiLvlStrCache/>
            </c:multiLvlStrRef>
          </c:cat>
          <c:val>
            <c:numRef>
              <c:f>'Cumpl. Plan Desarrollo 2018'!$E$22:$E$24</c:f>
              <c:numCache/>
            </c:numRef>
          </c:val>
          <c:smooth val="0"/>
        </c:ser>
        <c:marker val="1"/>
        <c:axId val="39771151"/>
        <c:axId val="22396040"/>
      </c:lineChart>
      <c:catAx>
        <c:axId val="39771151"/>
        <c:scaling>
          <c:orientation val="minMax"/>
        </c:scaling>
        <c:axPos val="b"/>
        <c:delete val="0"/>
        <c:numFmt formatCode="General" sourceLinked="1"/>
        <c:majorTickMark val="none"/>
        <c:minorTickMark val="none"/>
        <c:tickLblPos val="nextTo"/>
        <c:crossAx val="22396040"/>
        <c:crosses val="autoZero"/>
        <c:auto val="1"/>
        <c:lblOffset val="100"/>
        <c:noMultiLvlLbl val="0"/>
      </c:catAx>
      <c:valAx>
        <c:axId val="22396040"/>
        <c:scaling>
          <c:orientation val="minMax"/>
        </c:scaling>
        <c:axPos val="l"/>
        <c:majorGridlines/>
        <c:delete val="0"/>
        <c:numFmt formatCode="0%" sourceLinked="1"/>
        <c:majorTickMark val="none"/>
        <c:minorTickMark val="none"/>
        <c:tickLblPos val="nextTo"/>
        <c:crossAx val="39771151"/>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37769"/>
        <c:axId val="2139922"/>
      </c:lineChart>
      <c:catAx>
        <c:axId val="237769"/>
        <c:scaling>
          <c:orientation val="minMax"/>
        </c:scaling>
        <c:axPos val="b"/>
        <c:delete val="0"/>
        <c:numFmt formatCode="General" sourceLinked="1"/>
        <c:majorTickMark val="out"/>
        <c:minorTickMark val="none"/>
        <c:tickLblPos val="nextTo"/>
        <c:crossAx val="2139922"/>
        <c:crosses val="autoZero"/>
        <c:auto val="1"/>
        <c:lblOffset val="100"/>
        <c:noMultiLvlLbl val="0"/>
      </c:catAx>
      <c:valAx>
        <c:axId val="2139922"/>
        <c:scaling>
          <c:orientation val="minMax"/>
        </c:scaling>
        <c:axPos val="l"/>
        <c:majorGridlines/>
        <c:delete val="0"/>
        <c:numFmt formatCode="General" sourceLinked="1"/>
        <c:majorTickMark val="out"/>
        <c:minorTickMark val="none"/>
        <c:tickLblPos val="nextTo"/>
        <c:crossAx val="237769"/>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9259299"/>
        <c:axId val="39115964"/>
      </c:lineChart>
      <c:catAx>
        <c:axId val="19259299"/>
        <c:scaling>
          <c:orientation val="minMax"/>
        </c:scaling>
        <c:axPos val="b"/>
        <c:delete val="0"/>
        <c:numFmt formatCode="General" sourceLinked="1"/>
        <c:majorTickMark val="out"/>
        <c:minorTickMark val="none"/>
        <c:tickLblPos val="nextTo"/>
        <c:crossAx val="39115964"/>
        <c:crosses val="autoZero"/>
        <c:auto val="1"/>
        <c:lblOffset val="100"/>
        <c:noMultiLvlLbl val="0"/>
      </c:catAx>
      <c:valAx>
        <c:axId val="39115964"/>
        <c:scaling>
          <c:orientation val="minMax"/>
        </c:scaling>
        <c:axPos val="l"/>
        <c:majorGridlines/>
        <c:delete val="0"/>
        <c:numFmt formatCode="General" sourceLinked="1"/>
        <c:majorTickMark val="out"/>
        <c:minorTickMark val="none"/>
        <c:tickLblPos val="nextTo"/>
        <c:crossAx val="19259299"/>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6499357"/>
        <c:axId val="14276486"/>
      </c:lineChart>
      <c:catAx>
        <c:axId val="16499357"/>
        <c:scaling>
          <c:orientation val="minMax"/>
        </c:scaling>
        <c:axPos val="b"/>
        <c:delete val="0"/>
        <c:numFmt formatCode="General" sourceLinked="1"/>
        <c:majorTickMark val="out"/>
        <c:minorTickMark val="none"/>
        <c:tickLblPos val="nextTo"/>
        <c:crossAx val="14276486"/>
        <c:crosses val="autoZero"/>
        <c:auto val="1"/>
        <c:lblOffset val="100"/>
        <c:noMultiLvlLbl val="0"/>
      </c:catAx>
      <c:valAx>
        <c:axId val="14276486"/>
        <c:scaling>
          <c:orientation val="minMax"/>
        </c:scaling>
        <c:axPos val="l"/>
        <c:majorGridlines/>
        <c:delete val="0"/>
        <c:numFmt formatCode="General" sourceLinked="1"/>
        <c:majorTickMark val="out"/>
        <c:minorTickMark val="none"/>
        <c:tickLblPos val="nextTo"/>
        <c:crossAx val="16499357"/>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lineChart>
        <c:grouping val="standard"/>
        <c:varyColors val="0"/>
        <c:ser>
          <c:idx val="0"/>
          <c:order val="0"/>
          <c:tx>
            <c:v>Año</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'Efectividad en la Ges. Proy2018'!$B$21:$C$21</c:f>
              <c:numCache/>
            </c:numRef>
          </c:val>
          <c:smooth val="0"/>
        </c:ser>
        <c:ser>
          <c:idx val="1"/>
          <c:order val="1"/>
          <c:tx>
            <c:v>Valor</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'Efectividad en la Ges. Proy2018'!$B$22:$C$22</c:f>
              <c:numCache/>
            </c:numRef>
          </c:val>
          <c:smooth val="0"/>
        </c:ser>
        <c:axId val="61379511"/>
        <c:axId val="15544688"/>
      </c:lineChart>
      <c:catAx>
        <c:axId val="61379511"/>
        <c:scaling>
          <c:orientation val="minMax"/>
        </c:scaling>
        <c:axPos val="b"/>
        <c:delete val="0"/>
        <c:numFmt formatCode="General" sourceLinked="1"/>
        <c:majorTickMark val="none"/>
        <c:minorTickMark val="none"/>
        <c:tickLblPos val="nextTo"/>
        <c:crossAx val="15544688"/>
        <c:crosses val="autoZero"/>
        <c:auto val="1"/>
        <c:lblOffset val="100"/>
        <c:noMultiLvlLbl val="0"/>
      </c:catAx>
      <c:valAx>
        <c:axId val="15544688"/>
        <c:scaling>
          <c:orientation val="minMax"/>
        </c:scaling>
        <c:axPos val="l"/>
        <c:title>
          <c:layout/>
          <c:overlay val="0"/>
          <c:spPr>
            <a:noFill/>
            <a:ln>
              <a:noFill/>
            </a:ln>
          </c:spPr>
        </c:title>
        <c:majorGridlines/>
        <c:delete val="0"/>
        <c:numFmt formatCode="General" sourceLinked="1"/>
        <c:majorTickMark val="none"/>
        <c:minorTickMark val="none"/>
        <c:tickLblPos val="nextTo"/>
        <c:crossAx val="61379511"/>
        <c:crosses val="autoZero"/>
        <c:crossBetween val="between"/>
        <c:dispUnits/>
      </c:valAx>
      <c:dTable>
        <c:showHorzBorder val="1"/>
        <c:showVertBorder val="1"/>
        <c:showOutline val="1"/>
        <c:showKeys val="1"/>
      </c:dTable>
    </c:plotArea>
    <c:plotVisOnly val="1"/>
    <c:dispBlanksAs val="gap"/>
    <c:showDLblsOverMax val="0"/>
  </c:chart>
  <c:lang xmlns:c="http://schemas.openxmlformats.org/drawingml/2006/chart" val="es-CO"/>
  <c:printSettings xmlns:c="http://schemas.openxmlformats.org/drawingml/2006/chart">
    <c:headerFooter/>
    <c:pageMargins b="0.75" l="0.7" r="0.7" t="0.75" header="0.3" footer="0.3"/>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684465"/>
        <c:axId val="51160186"/>
      </c:lineChart>
      <c:catAx>
        <c:axId val="5684465"/>
        <c:scaling>
          <c:orientation val="minMax"/>
        </c:scaling>
        <c:axPos val="b"/>
        <c:delete val="0"/>
        <c:numFmt formatCode="General" sourceLinked="1"/>
        <c:majorTickMark val="out"/>
        <c:minorTickMark val="none"/>
        <c:tickLblPos val="nextTo"/>
        <c:crossAx val="51160186"/>
        <c:crosses val="autoZero"/>
        <c:auto val="1"/>
        <c:lblOffset val="100"/>
        <c:noMultiLvlLbl val="0"/>
      </c:catAx>
      <c:valAx>
        <c:axId val="51160186"/>
        <c:scaling>
          <c:orientation val="minMax"/>
        </c:scaling>
        <c:axPos val="l"/>
        <c:majorGridlines/>
        <c:delete val="0"/>
        <c:numFmt formatCode="General" sourceLinked="1"/>
        <c:majorTickMark val="out"/>
        <c:minorTickMark val="none"/>
        <c:tickLblPos val="nextTo"/>
        <c:crossAx val="5684465"/>
        <c:crosses val="autoZero"/>
        <c:crossBetween val="between"/>
        <c:dispUnits/>
      </c:valAx>
    </c:plotArea>
    <c:legend>
      <c:legendPos val="r"/>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Cumplimiento</a:t>
            </a:r>
            <a:r>
              <a:rPr lang="en-US" cap="none" b="1" u="none" baseline="0">
                <a:solidFill>
                  <a:srgbClr val="000000"/>
                </a:solidFill>
                <a:latin typeface="Calibri"/>
                <a:ea typeface="Calibri"/>
                <a:cs typeface="Calibri"/>
              </a:rPr>
              <a:t> del Plan de Desarrollo</a:t>
            </a:r>
          </a:p>
        </c:rich>
      </c:tx>
      <c:layout>
        <c:manualLayout>
          <c:xMode val="edge"/>
          <c:yMode val="edge"/>
          <c:x val="0.21025"/>
          <c:y val="0.01475"/>
        </c:manualLayout>
      </c:layout>
      <c:overlay val="0"/>
      <c:spPr>
        <a:noFill/>
        <a:ln>
          <a:noFill/>
        </a:ln>
      </c:spPr>
    </c:title>
    <c:plotArea>
      <c:layout/>
      <c:lineChart>
        <c:grouping val="standard"/>
        <c:varyColors val="0"/>
        <c:ser>
          <c:idx val="0"/>
          <c:order val="0"/>
          <c:tx>
            <c:strRef>
              <c:f>'Cumpl. Plan Desarrollo 2021'!$D$21</c:f>
              <c:strCache>
                <c:ptCount val="1"/>
                <c:pt idx="0">
                  <c:v>% Cumplimiento del Plan de Desarrollo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strRef>
              <c:f>'Cumpl. Plan Desarrollo 2021'!$B$22:$B$25</c:f>
              <c:strCache/>
            </c:strRef>
          </c:cat>
          <c:val>
            <c:numRef>
              <c:f>'Cumpl. Plan Desarrollo 2021'!$D$22:$D$25</c:f>
              <c:numCache/>
            </c:numRef>
          </c:val>
          <c:smooth val="0"/>
        </c:ser>
        <c:ser>
          <c:idx val="2"/>
          <c:order val="1"/>
          <c:tx>
            <c:strRef>
              <c:f>'Cumpl. Plan Desarrollo 2021'!$E$21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strRef>
              <c:f>'Cumpl. Plan Desarrollo 2021'!$B$22:$B$25</c:f>
              <c:strCache/>
            </c:strRef>
          </c:cat>
          <c:val>
            <c:numRef>
              <c:f>'Cumpl. Plan Desarrollo 2021'!$E$22:$E$25</c:f>
              <c:numCache/>
            </c:numRef>
          </c:val>
          <c:smooth val="0"/>
        </c:ser>
        <c:marker val="1"/>
        <c:axId val="2089571"/>
        <c:axId val="18806140"/>
      </c:lineChart>
      <c:catAx>
        <c:axId val="2089571"/>
        <c:scaling>
          <c:orientation val="minMax"/>
        </c:scaling>
        <c:axPos val="b"/>
        <c:delete val="0"/>
        <c:numFmt formatCode="General" sourceLinked="1"/>
        <c:majorTickMark val="none"/>
        <c:minorTickMark val="none"/>
        <c:tickLblPos val="nextTo"/>
        <c:crossAx val="18806140"/>
        <c:crosses val="autoZero"/>
        <c:auto val="1"/>
        <c:lblOffset val="100"/>
        <c:noMultiLvlLbl val="0"/>
      </c:catAx>
      <c:valAx>
        <c:axId val="18806140"/>
        <c:scaling>
          <c:orientation val="minMax"/>
        </c:scaling>
        <c:axPos val="l"/>
        <c:majorGridlines/>
        <c:delete val="0"/>
        <c:numFmt formatCode="0%" sourceLinked="1"/>
        <c:majorTickMark val="none"/>
        <c:minorTickMark val="none"/>
        <c:tickLblPos val="nextTo"/>
        <c:crossAx val="2089571"/>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Gotham Light"/>
                <a:ea typeface="Gotham Light"/>
                <a:cs typeface="Gotham Light"/>
              </a:rPr>
              <a:t>Gestión de Intercambios</a:t>
            </a:r>
          </a:p>
        </c:rich>
      </c:tx>
      <c:layout/>
      <c:overlay val="0"/>
      <c:spPr>
        <a:noFill/>
        <a:ln>
          <a:noFill/>
        </a:ln>
      </c:spPr>
    </c:title>
    <c:plotArea>
      <c:layout/>
      <c:barChart>
        <c:barDir val="col"/>
        <c:grouping val="clustered"/>
        <c:varyColors val="0"/>
        <c:ser>
          <c:idx val="0"/>
          <c:order val="0"/>
          <c:tx>
            <c:strRef>
              <c:f>'Gestión de Intercambios 2018'!$D$21:$E$21</c:f>
              <c:strCache>
                <c:ptCount val="1"/>
                <c:pt idx="0">
                  <c:v>Año 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'Gestión de Intercambios 2018'!$D$22:$E$22</c:f>
              <c:numCache/>
            </c:numRef>
          </c:val>
        </c:ser>
        <c:ser>
          <c:idx val="1"/>
          <c:order val="1"/>
          <c:tx>
            <c:strRef>
              <c:f>'Gestión de Intercambios 2018'!$B$21:$C$21</c:f>
              <c:strCache>
                <c:ptCount val="1"/>
                <c:pt idx="0">
                  <c:v>Año 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'Gestión de Intercambios 2018'!$B$22:$C$22</c:f>
              <c:numCache/>
            </c:numRef>
          </c:val>
        </c:ser>
        <c:axId val="57788491"/>
        <c:axId val="50334372"/>
      </c:barChart>
      <c:catAx>
        <c:axId val="57788491"/>
        <c:scaling>
          <c:orientation val="minMax"/>
        </c:scaling>
        <c:axPos val="b"/>
        <c:delete val="0"/>
        <c:numFmt formatCode="General" sourceLinked="1"/>
        <c:majorTickMark val="none"/>
        <c:minorTickMark val="none"/>
        <c:tickLblPos val="nextTo"/>
        <c:crossAx val="50334372"/>
        <c:crosses val="autoZero"/>
        <c:auto val="1"/>
        <c:lblOffset val="100"/>
        <c:noMultiLvlLbl val="0"/>
      </c:catAx>
      <c:valAx>
        <c:axId val="50334372"/>
        <c:scaling>
          <c:orientation val="minMax"/>
        </c:scaling>
        <c:axPos val="l"/>
        <c:title>
          <c:layout/>
          <c:overlay val="0"/>
          <c:spPr>
            <a:noFill/>
            <a:ln>
              <a:noFill/>
            </a:ln>
          </c:spPr>
        </c:title>
        <c:majorGridlines/>
        <c:delete val="0"/>
        <c:numFmt formatCode="General" sourceLinked="1"/>
        <c:majorTickMark val="out"/>
        <c:minorTickMark val="none"/>
        <c:tickLblPos val="nextTo"/>
        <c:crossAx val="57788491"/>
        <c:crosses val="autoZero"/>
        <c:crossBetween val="between"/>
        <c:dispUnits/>
      </c:valAx>
    </c:plotArea>
    <c:legend>
      <c:legendPos val="r"/>
      <c:layout/>
      <c:overlay val="0"/>
    </c:legend>
    <c:plotVisOnly val="1"/>
    <c:dispBlanksAs val="gap"/>
    <c:showDLblsOverMax val="0"/>
  </c:chart>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0356165"/>
        <c:axId val="50552302"/>
      </c:lineChart>
      <c:catAx>
        <c:axId val="50356165"/>
        <c:scaling>
          <c:orientation val="minMax"/>
        </c:scaling>
        <c:axPos val="b"/>
        <c:delete val="0"/>
        <c:numFmt formatCode="General" sourceLinked="1"/>
        <c:majorTickMark val="out"/>
        <c:minorTickMark val="none"/>
        <c:tickLblPos val="nextTo"/>
        <c:crossAx val="50552302"/>
        <c:crosses val="autoZero"/>
        <c:auto val="1"/>
        <c:lblOffset val="100"/>
        <c:noMultiLvlLbl val="0"/>
      </c:catAx>
      <c:valAx>
        <c:axId val="50552302"/>
        <c:scaling>
          <c:orientation val="minMax"/>
        </c:scaling>
        <c:axPos val="l"/>
        <c:majorGridlines/>
        <c:delete val="0"/>
        <c:numFmt formatCode="General" sourceLinked="1"/>
        <c:majorTickMark val="out"/>
        <c:minorTickMark val="none"/>
        <c:tickLblPos val="nextTo"/>
        <c:crossAx val="50356165"/>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SATISFACCION DEL CLIENTE</a:t>
            </a:r>
          </a:p>
        </c:rich>
      </c:tx>
      <c:layout>
        <c:manualLayout>
          <c:xMode val="edge"/>
          <c:yMode val="edge"/>
          <c:x val="0.20275"/>
          <c:y val="0.02225"/>
        </c:manualLayout>
      </c:layout>
      <c:overlay val="0"/>
      <c:spPr>
        <a:noFill/>
        <a:ln>
          <a:noFill/>
        </a:ln>
      </c:spPr>
    </c:title>
    <c:plotArea>
      <c:layout/>
      <c:lineChart>
        <c:grouping val="standard"/>
        <c:varyColors val="0"/>
        <c:ser>
          <c:idx val="1"/>
          <c:order val="0"/>
          <c:tx>
            <c:strRef>
              <c:f>'Satisfacción del Cliente 2017'!$D$21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2017'!$D$22:$D$23</c:f>
              <c:numCache/>
            </c:numRef>
          </c:val>
          <c:smooth val="0"/>
        </c:ser>
        <c:ser>
          <c:idx val="0"/>
          <c:order val="1"/>
          <c:tx>
            <c:strRef>
              <c:f>'Satisfacción del Cliente 2017'!$C$21</c:f>
              <c:strCache>
                <c:ptCount val="1"/>
                <c:pt idx="0">
                  <c:v>Promedio de los resultados de la Evaluación Institucional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2017'!$C$22:$C$23</c:f>
              <c:numCache/>
            </c:numRef>
          </c:val>
          <c:smooth val="0"/>
        </c:ser>
        <c:marker val="1"/>
        <c:axId val="52317535"/>
        <c:axId val="1095768"/>
      </c:lineChart>
      <c:catAx>
        <c:axId val="52317535"/>
        <c:scaling>
          <c:orientation val="minMax"/>
        </c:scaling>
        <c:axPos val="b"/>
        <c:delete val="0"/>
        <c:numFmt formatCode="General" sourceLinked="1"/>
        <c:majorTickMark val="none"/>
        <c:minorTickMark val="none"/>
        <c:tickLblPos val="nextTo"/>
        <c:crossAx val="1095768"/>
        <c:crosses val="autoZero"/>
        <c:auto val="1"/>
        <c:lblOffset val="100"/>
        <c:noMultiLvlLbl val="0"/>
      </c:catAx>
      <c:valAx>
        <c:axId val="1095768"/>
        <c:scaling>
          <c:orientation val="minMax"/>
        </c:scaling>
        <c:axPos val="l"/>
        <c:majorGridlines/>
        <c:delete val="0"/>
        <c:numFmt formatCode="0%" sourceLinked="1"/>
        <c:majorTickMark val="none"/>
        <c:minorTickMark val="none"/>
        <c:tickLblPos val="nextTo"/>
        <c:crossAx val="52317535"/>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9861913"/>
        <c:axId val="21648354"/>
      </c:lineChart>
      <c:catAx>
        <c:axId val="9861913"/>
        <c:scaling>
          <c:orientation val="minMax"/>
        </c:scaling>
        <c:axPos val="b"/>
        <c:delete val="0"/>
        <c:numFmt formatCode="General" sourceLinked="1"/>
        <c:majorTickMark val="out"/>
        <c:minorTickMark val="none"/>
        <c:tickLblPos val="nextTo"/>
        <c:crossAx val="21648354"/>
        <c:crosses val="autoZero"/>
        <c:auto val="1"/>
        <c:lblOffset val="100"/>
        <c:noMultiLvlLbl val="0"/>
      </c:catAx>
      <c:valAx>
        <c:axId val="21648354"/>
        <c:scaling>
          <c:orientation val="minMax"/>
        </c:scaling>
        <c:axPos val="l"/>
        <c:majorGridlines/>
        <c:delete val="0"/>
        <c:numFmt formatCode="General" sourceLinked="1"/>
        <c:majorTickMark val="out"/>
        <c:minorTickMark val="none"/>
        <c:tickLblPos val="nextTo"/>
        <c:crossAx val="9861913"/>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Cumplimiento</a:t>
            </a:r>
            <a:r>
              <a:rPr lang="en-US" cap="none" b="1" u="none" baseline="0">
                <a:solidFill>
                  <a:srgbClr val="000000"/>
                </a:solidFill>
                <a:latin typeface="Calibri"/>
                <a:ea typeface="Calibri"/>
                <a:cs typeface="Calibri"/>
              </a:rPr>
              <a:t> del Plan de Desarrollo</a:t>
            </a:r>
          </a:p>
        </c:rich>
      </c:tx>
      <c:layout>
        <c:manualLayout>
          <c:xMode val="edge"/>
          <c:yMode val="edge"/>
          <c:x val="0.21025"/>
          <c:y val="0.01475"/>
        </c:manualLayout>
      </c:layout>
      <c:overlay val="0"/>
      <c:spPr>
        <a:noFill/>
        <a:ln>
          <a:noFill/>
        </a:ln>
      </c:spPr>
    </c:title>
    <c:plotArea>
      <c:layout/>
      <c:lineChart>
        <c:grouping val="standard"/>
        <c:varyColors val="0"/>
        <c:ser>
          <c:idx val="1"/>
          <c:order val="0"/>
          <c:tx>
            <c:strRef>
              <c:f>'Cumpl. Plan Desarrollo 2017'!$D$21</c:f>
              <c:strCache>
                <c:ptCount val="1"/>
                <c:pt idx="0">
                  <c:v>% Cumplimiento del Plan de Desarrollo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2017'!$B$22:$C$24</c:f>
              <c:multiLvlStrCache/>
            </c:multiLvlStrRef>
          </c:cat>
          <c:val>
            <c:numRef>
              <c:f>'Cumpl. Plan Desarrollo 2017'!$D$22:$D$24</c:f>
              <c:numCache/>
            </c:numRef>
          </c:val>
          <c:smooth val="0"/>
        </c:ser>
        <c:ser>
          <c:idx val="0"/>
          <c:order val="1"/>
          <c:tx>
            <c:strRef>
              <c:f>'Cumpl. Plan Desarrollo 2017'!$E$21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2017'!$B$22:$C$24</c:f>
              <c:multiLvlStrCache/>
            </c:multiLvlStrRef>
          </c:cat>
          <c:val>
            <c:numRef>
              <c:f>'Cumpl. Plan Desarrollo 2017'!$E$22:$E$24</c:f>
              <c:numCache/>
            </c:numRef>
          </c:val>
          <c:smooth val="0"/>
        </c:ser>
        <c:marker val="1"/>
        <c:axId val="60617459"/>
        <c:axId val="8686220"/>
      </c:lineChart>
      <c:catAx>
        <c:axId val="60617459"/>
        <c:scaling>
          <c:orientation val="minMax"/>
        </c:scaling>
        <c:axPos val="b"/>
        <c:delete val="0"/>
        <c:numFmt formatCode="General" sourceLinked="1"/>
        <c:majorTickMark val="none"/>
        <c:minorTickMark val="none"/>
        <c:tickLblPos val="nextTo"/>
        <c:crossAx val="8686220"/>
        <c:crosses val="autoZero"/>
        <c:auto val="1"/>
        <c:lblOffset val="100"/>
        <c:noMultiLvlLbl val="0"/>
      </c:catAx>
      <c:valAx>
        <c:axId val="8686220"/>
        <c:scaling>
          <c:orientation val="minMax"/>
        </c:scaling>
        <c:axPos val="l"/>
        <c:majorGridlines/>
        <c:delete val="0"/>
        <c:numFmt formatCode="0%" sourceLinked="1"/>
        <c:majorTickMark val="none"/>
        <c:minorTickMark val="none"/>
        <c:tickLblPos val="nextTo"/>
        <c:crossAx val="60617459"/>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1067117"/>
        <c:axId val="32495190"/>
      </c:lineChart>
      <c:catAx>
        <c:axId val="11067117"/>
        <c:scaling>
          <c:orientation val="minMax"/>
        </c:scaling>
        <c:axPos val="b"/>
        <c:delete val="0"/>
        <c:numFmt formatCode="General" sourceLinked="1"/>
        <c:majorTickMark val="out"/>
        <c:minorTickMark val="none"/>
        <c:tickLblPos val="nextTo"/>
        <c:crossAx val="32495190"/>
        <c:crosses val="autoZero"/>
        <c:auto val="1"/>
        <c:lblOffset val="100"/>
        <c:noMultiLvlLbl val="0"/>
      </c:catAx>
      <c:valAx>
        <c:axId val="32495190"/>
        <c:scaling>
          <c:orientation val="minMax"/>
        </c:scaling>
        <c:axPos val="l"/>
        <c:majorGridlines/>
        <c:delete val="0"/>
        <c:numFmt formatCode="General" sourceLinked="1"/>
        <c:majorTickMark val="out"/>
        <c:minorTickMark val="none"/>
        <c:tickLblPos val="nextTo"/>
        <c:crossAx val="11067117"/>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4021255"/>
        <c:axId val="14864704"/>
      </c:lineChart>
      <c:catAx>
        <c:axId val="24021255"/>
        <c:scaling>
          <c:orientation val="minMax"/>
        </c:scaling>
        <c:axPos val="b"/>
        <c:delete val="0"/>
        <c:numFmt formatCode="General" sourceLinked="1"/>
        <c:majorTickMark val="out"/>
        <c:minorTickMark val="none"/>
        <c:tickLblPos val="nextTo"/>
        <c:crossAx val="14864704"/>
        <c:crosses val="autoZero"/>
        <c:auto val="1"/>
        <c:lblOffset val="100"/>
        <c:noMultiLvlLbl val="0"/>
      </c:catAx>
      <c:valAx>
        <c:axId val="14864704"/>
        <c:scaling>
          <c:orientation val="minMax"/>
        </c:scaling>
        <c:axPos val="l"/>
        <c:majorGridlines/>
        <c:delete val="0"/>
        <c:numFmt formatCode="General" sourceLinked="1"/>
        <c:majorTickMark val="out"/>
        <c:minorTickMark val="none"/>
        <c:tickLblPos val="nextTo"/>
        <c:crossAx val="24021255"/>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66673473"/>
        <c:axId val="63190346"/>
      </c:lineChart>
      <c:catAx>
        <c:axId val="66673473"/>
        <c:scaling>
          <c:orientation val="minMax"/>
        </c:scaling>
        <c:axPos val="b"/>
        <c:delete val="0"/>
        <c:numFmt formatCode="General" sourceLinked="1"/>
        <c:majorTickMark val="out"/>
        <c:minorTickMark val="none"/>
        <c:tickLblPos val="nextTo"/>
        <c:crossAx val="63190346"/>
        <c:crosses val="autoZero"/>
        <c:auto val="1"/>
        <c:lblOffset val="100"/>
        <c:noMultiLvlLbl val="0"/>
      </c:catAx>
      <c:valAx>
        <c:axId val="63190346"/>
        <c:scaling>
          <c:orientation val="minMax"/>
        </c:scaling>
        <c:axPos val="l"/>
        <c:majorGridlines/>
        <c:delete val="0"/>
        <c:numFmt formatCode="General" sourceLinked="1"/>
        <c:majorTickMark val="out"/>
        <c:minorTickMark val="none"/>
        <c:tickLblPos val="nextTo"/>
        <c:crossAx val="66673473"/>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lineChart>
        <c:grouping val="standard"/>
        <c:varyColors val="0"/>
        <c:ser>
          <c:idx val="0"/>
          <c:order val="0"/>
          <c:tx>
            <c:v>Año</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 en la Ges. Proy 2017'!$B$21:$C$21</c:f>
              <c:numCache/>
            </c:numRef>
          </c:val>
          <c:smooth val="0"/>
        </c:ser>
        <c:ser>
          <c:idx val="1"/>
          <c:order val="1"/>
          <c:tx>
            <c:v>Valor</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 en la Ges. Proy 2017'!$B$22:$C$22</c:f>
              <c:numCache/>
            </c:numRef>
          </c:val>
          <c:smooth val="0"/>
        </c:ser>
        <c:axId val="31842203"/>
        <c:axId val="18144372"/>
      </c:lineChart>
      <c:catAx>
        <c:axId val="31842203"/>
        <c:scaling>
          <c:orientation val="minMax"/>
        </c:scaling>
        <c:axPos val="b"/>
        <c:delete val="0"/>
        <c:numFmt formatCode="General" sourceLinked="1"/>
        <c:majorTickMark val="none"/>
        <c:minorTickMark val="none"/>
        <c:tickLblPos val="nextTo"/>
        <c:crossAx val="18144372"/>
        <c:crosses val="autoZero"/>
        <c:auto val="1"/>
        <c:lblOffset val="100"/>
        <c:noMultiLvlLbl val="0"/>
      </c:catAx>
      <c:valAx>
        <c:axId val="18144372"/>
        <c:scaling>
          <c:orientation val="minMax"/>
        </c:scaling>
        <c:axPos val="l"/>
        <c:title>
          <c:layout/>
          <c:overlay val="0"/>
          <c:spPr>
            <a:noFill/>
            <a:ln>
              <a:noFill/>
            </a:ln>
          </c:spPr>
        </c:title>
        <c:majorGridlines/>
        <c:delete val="0"/>
        <c:numFmt formatCode="General" sourceLinked="1"/>
        <c:majorTickMark val="none"/>
        <c:minorTickMark val="none"/>
        <c:tickLblPos val="nextTo"/>
        <c:crossAx val="31842203"/>
        <c:crosses val="autoZero"/>
        <c:crossBetween val="between"/>
        <c:dispUnits/>
      </c:valAx>
      <c:dTable>
        <c:showHorzBorder val="1"/>
        <c:showVertBorder val="1"/>
        <c:showOutline val="1"/>
        <c:showKeys val="1"/>
      </c:dTable>
    </c:plotArea>
    <c:plotVisOnly val="1"/>
    <c:dispBlanksAs val="gap"/>
    <c:showDLblsOverMax val="0"/>
  </c:chart>
  <c:lang xmlns:c="http://schemas.openxmlformats.org/drawingml/2006/chart" val="es-CO"/>
  <c:printSettings xmlns:c="http://schemas.openxmlformats.org/drawingml/2006/chart">
    <c:headerFooter/>
    <c:pageMargins b="0.75" l="0.7" r="0.7" t="0.75" header="0.3" footer="0.3"/>
    <c:pageSetup/>
  </c:printSettings>
  <c:date1904 val="0"/>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9081621"/>
        <c:axId val="60407998"/>
      </c:lineChart>
      <c:catAx>
        <c:axId val="29081621"/>
        <c:scaling>
          <c:orientation val="minMax"/>
        </c:scaling>
        <c:axPos val="b"/>
        <c:delete val="0"/>
        <c:numFmt formatCode="General" sourceLinked="1"/>
        <c:majorTickMark val="out"/>
        <c:minorTickMark val="none"/>
        <c:tickLblPos val="nextTo"/>
        <c:crossAx val="60407998"/>
        <c:crosses val="autoZero"/>
        <c:auto val="1"/>
        <c:lblOffset val="100"/>
        <c:noMultiLvlLbl val="0"/>
      </c:catAx>
      <c:valAx>
        <c:axId val="60407998"/>
        <c:scaling>
          <c:orientation val="minMax"/>
        </c:scaling>
        <c:axPos val="l"/>
        <c:majorGridlines/>
        <c:delete val="0"/>
        <c:numFmt formatCode="General" sourceLinked="1"/>
        <c:majorTickMark val="out"/>
        <c:minorTickMark val="none"/>
        <c:tickLblPos val="nextTo"/>
        <c:crossAx val="29081621"/>
        <c:crosses val="autoZero"/>
        <c:crossBetween val="between"/>
        <c:dispUnits/>
      </c:valAx>
    </c:plotArea>
    <c:legend>
      <c:legendPos val="r"/>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35037533"/>
        <c:axId val="46902342"/>
      </c:lineChart>
      <c:catAx>
        <c:axId val="35037533"/>
        <c:scaling>
          <c:orientation val="minMax"/>
        </c:scaling>
        <c:axPos val="b"/>
        <c:delete val="0"/>
        <c:numFmt formatCode="General" sourceLinked="1"/>
        <c:majorTickMark val="out"/>
        <c:minorTickMark val="none"/>
        <c:tickLblPos val="nextTo"/>
        <c:crossAx val="46902342"/>
        <c:crosses val="autoZero"/>
        <c:auto val="1"/>
        <c:lblOffset val="100"/>
        <c:noMultiLvlLbl val="0"/>
      </c:catAx>
      <c:valAx>
        <c:axId val="46902342"/>
        <c:scaling>
          <c:orientation val="minMax"/>
        </c:scaling>
        <c:axPos val="l"/>
        <c:majorGridlines/>
        <c:delete val="0"/>
        <c:numFmt formatCode="General" sourceLinked="1"/>
        <c:majorTickMark val="out"/>
        <c:minorTickMark val="none"/>
        <c:tickLblPos val="nextTo"/>
        <c:crossAx val="35037533"/>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Gotham Light"/>
                <a:ea typeface="Gotham Light"/>
                <a:cs typeface="Gotham Light"/>
              </a:rPr>
              <a:t>Gestión de Intercambios</a:t>
            </a:r>
          </a:p>
        </c:rich>
      </c:tx>
      <c:layout/>
      <c:overlay val="0"/>
      <c:spPr>
        <a:noFill/>
        <a:ln>
          <a:noFill/>
        </a:ln>
      </c:spPr>
    </c:title>
    <c:plotArea>
      <c:layout/>
      <c:barChart>
        <c:barDir val="col"/>
        <c:grouping val="clustered"/>
        <c:varyColors val="0"/>
        <c:ser>
          <c:idx val="0"/>
          <c:order val="0"/>
          <c:tx>
            <c:strRef>
              <c:f>'Gestión de Interca 20017'!$D$21:$E$21</c:f>
              <c:strCache>
                <c:ptCount val="1"/>
                <c:pt idx="0">
                  <c:v>Año 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'Gestión de Interca 20017'!$D$22:$E$22</c:f>
              <c:numCache/>
            </c:numRef>
          </c:val>
        </c:ser>
        <c:ser>
          <c:idx val="1"/>
          <c:order val="1"/>
          <c:tx>
            <c:strRef>
              <c:f>'Gestión de Interca 20017'!$B$21:$C$21</c:f>
              <c:strCache>
                <c:ptCount val="1"/>
                <c:pt idx="0">
                  <c:v>Año 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'Gestión de Interca 20017'!$B$22:$C$22</c:f>
              <c:numCache/>
            </c:numRef>
          </c:val>
        </c:ser>
        <c:axId val="6801071"/>
        <c:axId val="61209640"/>
      </c:barChart>
      <c:catAx>
        <c:axId val="6801071"/>
        <c:scaling>
          <c:orientation val="minMax"/>
        </c:scaling>
        <c:axPos val="b"/>
        <c:delete val="0"/>
        <c:numFmt formatCode="General" sourceLinked="1"/>
        <c:majorTickMark val="none"/>
        <c:minorTickMark val="none"/>
        <c:tickLblPos val="nextTo"/>
        <c:crossAx val="61209640"/>
        <c:crosses val="autoZero"/>
        <c:auto val="1"/>
        <c:lblOffset val="100"/>
        <c:noMultiLvlLbl val="0"/>
      </c:catAx>
      <c:valAx>
        <c:axId val="61209640"/>
        <c:scaling>
          <c:orientation val="minMax"/>
        </c:scaling>
        <c:axPos val="l"/>
        <c:title>
          <c:layout/>
          <c:overlay val="0"/>
          <c:spPr>
            <a:noFill/>
            <a:ln>
              <a:noFill/>
            </a:ln>
          </c:spPr>
        </c:title>
        <c:majorGridlines/>
        <c:delete val="0"/>
        <c:numFmt formatCode="General" sourceLinked="1"/>
        <c:majorTickMark val="out"/>
        <c:minorTickMark val="none"/>
        <c:tickLblPos val="nextTo"/>
        <c:crossAx val="6801071"/>
        <c:crosses val="autoZero"/>
        <c:crossBetween val="between"/>
        <c:dispUnits/>
      </c:valAx>
    </c:plotArea>
    <c:legend>
      <c:legendPos val="r"/>
      <c:layout/>
      <c:overlay val="0"/>
    </c:legend>
    <c:plotVisOnly val="1"/>
    <c:dispBlanksAs val="gap"/>
    <c:showDLblsOverMax val="0"/>
  </c:chart>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4015849"/>
        <c:axId val="59033778"/>
      </c:lineChart>
      <c:catAx>
        <c:axId val="14015849"/>
        <c:scaling>
          <c:orientation val="minMax"/>
        </c:scaling>
        <c:axPos val="b"/>
        <c:delete val="0"/>
        <c:numFmt formatCode="General" sourceLinked="1"/>
        <c:majorTickMark val="out"/>
        <c:minorTickMark val="none"/>
        <c:tickLblPos val="nextTo"/>
        <c:crossAx val="59033778"/>
        <c:crosses val="autoZero"/>
        <c:auto val="1"/>
        <c:lblOffset val="100"/>
        <c:noMultiLvlLbl val="0"/>
      </c:catAx>
      <c:valAx>
        <c:axId val="59033778"/>
        <c:scaling>
          <c:orientation val="minMax"/>
        </c:scaling>
        <c:axPos val="l"/>
        <c:majorGridlines/>
        <c:delete val="0"/>
        <c:numFmt formatCode="General" sourceLinked="1"/>
        <c:majorTickMark val="out"/>
        <c:minorTickMark val="none"/>
        <c:tickLblPos val="nextTo"/>
        <c:crossAx val="14015849"/>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SATISFACCION DEL CLIENTE</a:t>
            </a:r>
          </a:p>
        </c:rich>
      </c:tx>
      <c:layout>
        <c:manualLayout>
          <c:xMode val="edge"/>
          <c:yMode val="edge"/>
          <c:x val="0.21375"/>
          <c:y val="0.0075"/>
        </c:manualLayout>
      </c:layout>
      <c:overlay val="0"/>
      <c:spPr>
        <a:noFill/>
        <a:ln>
          <a:noFill/>
        </a:ln>
      </c:spPr>
    </c:title>
    <c:plotArea>
      <c:layout/>
      <c:lineChart>
        <c:grouping val="standard"/>
        <c:varyColors val="0"/>
        <c:ser>
          <c:idx val="1"/>
          <c:order val="0"/>
          <c:tx>
            <c:strRef>
              <c:f>'Satisfacción del Cliente 2016'!$D$21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2016'!$D$22:$D$23</c:f>
              <c:numCache/>
            </c:numRef>
          </c:val>
          <c:smooth val="0"/>
        </c:ser>
        <c:ser>
          <c:idx val="0"/>
          <c:order val="1"/>
          <c:tx>
            <c:strRef>
              <c:f>'Satisfacción del Cliente 2016'!$C$21</c:f>
              <c:strCache>
                <c:ptCount val="1"/>
                <c:pt idx="0">
                  <c:v>Promedio de los resultados de la Evaluación Institucional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'[1]Satisfaccion del Cliente'!$B$22:$B$23</c:f>
              <c:strCache>
                <c:ptCount val="2"/>
                <c:pt idx="0">
                  <c:v>Enero</c:v>
                </c:pt>
                <c:pt idx="1">
                  <c:v>Julio</c:v>
                </c:pt>
              </c:strCache>
            </c:strRef>
          </c:cat>
          <c:val>
            <c:numRef>
              <c:f>'Satisfacción del Cliente 2016'!$C$22:$C$23</c:f>
              <c:numCache/>
            </c:numRef>
          </c:val>
          <c:smooth val="0"/>
        </c:ser>
        <c:marker val="1"/>
        <c:axId val="61541955"/>
        <c:axId val="17006684"/>
      </c:lineChart>
      <c:catAx>
        <c:axId val="61541955"/>
        <c:scaling>
          <c:orientation val="minMax"/>
        </c:scaling>
        <c:axPos val="b"/>
        <c:delete val="0"/>
        <c:numFmt formatCode="General" sourceLinked="1"/>
        <c:majorTickMark val="none"/>
        <c:minorTickMark val="none"/>
        <c:tickLblPos val="nextTo"/>
        <c:crossAx val="17006684"/>
        <c:crosses val="autoZero"/>
        <c:auto val="1"/>
        <c:lblOffset val="100"/>
        <c:noMultiLvlLbl val="0"/>
      </c:catAx>
      <c:valAx>
        <c:axId val="17006684"/>
        <c:scaling>
          <c:orientation val="minMax"/>
        </c:scaling>
        <c:axPos val="l"/>
        <c:majorGridlines/>
        <c:delete val="0"/>
        <c:numFmt formatCode="0%" sourceLinked="1"/>
        <c:majorTickMark val="none"/>
        <c:minorTickMark val="none"/>
        <c:tickLblPos val="nextTo"/>
        <c:crossAx val="61541955"/>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8842429"/>
        <c:axId val="35364134"/>
      </c:lineChart>
      <c:catAx>
        <c:axId val="18842429"/>
        <c:scaling>
          <c:orientation val="minMax"/>
        </c:scaling>
        <c:axPos val="b"/>
        <c:delete val="0"/>
        <c:numFmt formatCode="General" sourceLinked="1"/>
        <c:majorTickMark val="out"/>
        <c:minorTickMark val="none"/>
        <c:tickLblPos val="nextTo"/>
        <c:crossAx val="35364134"/>
        <c:crosses val="autoZero"/>
        <c:auto val="1"/>
        <c:lblOffset val="100"/>
        <c:noMultiLvlLbl val="0"/>
      </c:catAx>
      <c:valAx>
        <c:axId val="35364134"/>
        <c:scaling>
          <c:orientation val="minMax"/>
        </c:scaling>
        <c:axPos val="l"/>
        <c:majorGridlines/>
        <c:delete val="0"/>
        <c:numFmt formatCode="General" sourceLinked="1"/>
        <c:majorTickMark val="out"/>
        <c:minorTickMark val="none"/>
        <c:tickLblPos val="nextTo"/>
        <c:crossAx val="18842429"/>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Cumplimiento</a:t>
            </a:r>
            <a:r>
              <a:rPr lang="en-US" cap="none" b="1" u="none" baseline="0">
                <a:solidFill>
                  <a:srgbClr val="000000"/>
                </a:solidFill>
                <a:latin typeface="Calibri"/>
                <a:ea typeface="Calibri"/>
                <a:cs typeface="Calibri"/>
              </a:rPr>
              <a:t> del Plan de Desarrollo</a:t>
            </a:r>
          </a:p>
        </c:rich>
      </c:tx>
      <c:layout>
        <c:manualLayout>
          <c:xMode val="edge"/>
          <c:yMode val="edge"/>
          <c:x val="0.21025"/>
          <c:y val="0.01475"/>
        </c:manualLayout>
      </c:layout>
      <c:overlay val="0"/>
      <c:spPr>
        <a:noFill/>
        <a:ln>
          <a:noFill/>
        </a:ln>
      </c:spPr>
    </c:title>
    <c:plotArea>
      <c:layout/>
      <c:lineChart>
        <c:grouping val="standard"/>
        <c:varyColors val="0"/>
        <c:ser>
          <c:idx val="1"/>
          <c:order val="0"/>
          <c:tx>
            <c:strRef>
              <c:f>'Cumpl. Plan Desarrollo 2016'!$D$21</c:f>
              <c:strCache>
                <c:ptCount val="1"/>
                <c:pt idx="0">
                  <c:v>% Cumplimiento del Plan de Desarrollo</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2016'!$B$22:$C$24</c:f>
              <c:multiLvlStrCache/>
            </c:multiLvlStrRef>
          </c:cat>
          <c:val>
            <c:numRef>
              <c:f>'Cumpl. Plan Desarrollo 2016'!$D$22:$D$24</c:f>
              <c:numCache/>
            </c:numRef>
          </c:val>
          <c:smooth val="0"/>
        </c:ser>
        <c:ser>
          <c:idx val="0"/>
          <c:order val="1"/>
          <c:tx>
            <c:strRef>
              <c:f>'Cumpl. Plan Desarrollo 2016'!$E$21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'Cumpl. Plan Desarrollo 2016'!$B$22:$C$24</c:f>
              <c:multiLvlStrCache/>
            </c:multiLvlStrRef>
          </c:cat>
          <c:val>
            <c:numRef>
              <c:f>'Cumpl. Plan Desarrollo 2016'!$E$22:$E$24</c:f>
              <c:numCache/>
            </c:numRef>
          </c:val>
          <c:smooth val="0"/>
        </c:ser>
        <c:marker val="1"/>
        <c:axId val="49841751"/>
        <c:axId val="45922576"/>
      </c:lineChart>
      <c:catAx>
        <c:axId val="49841751"/>
        <c:scaling>
          <c:orientation val="minMax"/>
        </c:scaling>
        <c:axPos val="b"/>
        <c:delete val="0"/>
        <c:numFmt formatCode="General" sourceLinked="1"/>
        <c:majorTickMark val="none"/>
        <c:minorTickMark val="none"/>
        <c:tickLblPos val="nextTo"/>
        <c:crossAx val="45922576"/>
        <c:crosses val="autoZero"/>
        <c:auto val="1"/>
        <c:lblOffset val="100"/>
        <c:noMultiLvlLbl val="0"/>
      </c:catAx>
      <c:valAx>
        <c:axId val="45922576"/>
        <c:scaling>
          <c:orientation val="minMax"/>
        </c:scaling>
        <c:axPos val="l"/>
        <c:majorGridlines/>
        <c:delete val="0"/>
        <c:numFmt formatCode="0%" sourceLinked="1"/>
        <c:majorTickMark val="none"/>
        <c:minorTickMark val="none"/>
        <c:tickLblPos val="nextTo"/>
        <c:crossAx val="49841751"/>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0650001"/>
        <c:axId val="28741146"/>
      </c:lineChart>
      <c:catAx>
        <c:axId val="10650001"/>
        <c:scaling>
          <c:orientation val="minMax"/>
        </c:scaling>
        <c:axPos val="b"/>
        <c:delete val="0"/>
        <c:numFmt formatCode="General" sourceLinked="1"/>
        <c:majorTickMark val="out"/>
        <c:minorTickMark val="none"/>
        <c:tickLblPos val="nextTo"/>
        <c:crossAx val="28741146"/>
        <c:crosses val="autoZero"/>
        <c:auto val="1"/>
        <c:lblOffset val="100"/>
        <c:noMultiLvlLbl val="0"/>
      </c:catAx>
      <c:valAx>
        <c:axId val="28741146"/>
        <c:scaling>
          <c:orientation val="minMax"/>
        </c:scaling>
        <c:axPos val="l"/>
        <c:majorGridlines/>
        <c:delete val="0"/>
        <c:numFmt formatCode="General" sourceLinked="1"/>
        <c:majorTickMark val="out"/>
        <c:minorTickMark val="none"/>
        <c:tickLblPos val="nextTo"/>
        <c:crossAx val="10650001"/>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57343723"/>
        <c:axId val="46331460"/>
      </c:lineChart>
      <c:catAx>
        <c:axId val="57343723"/>
        <c:scaling>
          <c:orientation val="minMax"/>
        </c:scaling>
        <c:axPos val="b"/>
        <c:delete val="0"/>
        <c:numFmt formatCode="General" sourceLinked="1"/>
        <c:majorTickMark val="out"/>
        <c:minorTickMark val="none"/>
        <c:tickLblPos val="nextTo"/>
        <c:crossAx val="46331460"/>
        <c:crosses val="autoZero"/>
        <c:auto val="1"/>
        <c:lblOffset val="100"/>
        <c:noMultiLvlLbl val="0"/>
      </c:catAx>
      <c:valAx>
        <c:axId val="46331460"/>
        <c:scaling>
          <c:orientation val="minMax"/>
        </c:scaling>
        <c:axPos val="l"/>
        <c:majorGridlines/>
        <c:delete val="0"/>
        <c:numFmt formatCode="General" sourceLinked="1"/>
        <c:majorTickMark val="out"/>
        <c:minorTickMark val="none"/>
        <c:tickLblPos val="nextTo"/>
        <c:crossAx val="57343723"/>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4329957"/>
        <c:axId val="61860750"/>
      </c:lineChart>
      <c:catAx>
        <c:axId val="14329957"/>
        <c:scaling>
          <c:orientation val="minMax"/>
        </c:scaling>
        <c:axPos val="b"/>
        <c:delete val="0"/>
        <c:numFmt formatCode="General" sourceLinked="1"/>
        <c:majorTickMark val="out"/>
        <c:minorTickMark val="none"/>
        <c:tickLblPos val="nextTo"/>
        <c:crossAx val="61860750"/>
        <c:crosses val="autoZero"/>
        <c:auto val="1"/>
        <c:lblOffset val="100"/>
        <c:noMultiLvlLbl val="0"/>
      </c:catAx>
      <c:valAx>
        <c:axId val="61860750"/>
        <c:scaling>
          <c:orientation val="minMax"/>
        </c:scaling>
        <c:axPos val="l"/>
        <c:majorGridlines/>
        <c:delete val="0"/>
        <c:numFmt formatCode="General" sourceLinked="1"/>
        <c:majorTickMark val="out"/>
        <c:minorTickMark val="none"/>
        <c:tickLblPos val="nextTo"/>
        <c:crossAx val="14329957"/>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9875839"/>
        <c:axId val="44664824"/>
      </c:lineChart>
      <c:catAx>
        <c:axId val="19875839"/>
        <c:scaling>
          <c:orientation val="minMax"/>
        </c:scaling>
        <c:axPos val="b"/>
        <c:delete val="0"/>
        <c:numFmt formatCode="General" sourceLinked="1"/>
        <c:majorTickMark val="out"/>
        <c:minorTickMark val="none"/>
        <c:tickLblPos val="nextTo"/>
        <c:crossAx val="44664824"/>
        <c:crosses val="autoZero"/>
        <c:auto val="1"/>
        <c:lblOffset val="100"/>
        <c:noMultiLvlLbl val="0"/>
      </c:catAx>
      <c:valAx>
        <c:axId val="44664824"/>
        <c:scaling>
          <c:orientation val="minMax"/>
        </c:scaling>
        <c:axPos val="l"/>
        <c:majorGridlines/>
        <c:delete val="0"/>
        <c:numFmt formatCode="General" sourceLinked="1"/>
        <c:majorTickMark val="out"/>
        <c:minorTickMark val="none"/>
        <c:tickLblPos val="nextTo"/>
        <c:crossAx val="19875839"/>
        <c:crosses val="autoZero"/>
        <c:crossBetween val="between"/>
        <c:dispUnits/>
      </c:valAx>
    </c:plotArea>
    <c:legend>
      <c:legendPos val="r"/>
      <c:layout/>
      <c:overlay val="0"/>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Efectividad en la Gestión de Proyectos</a:t>
            </a:r>
          </a:p>
        </c:rich>
      </c:tx>
      <c:layout>
        <c:manualLayout>
          <c:xMode val="edge"/>
          <c:yMode val="edge"/>
          <c:x val="0.27"/>
          <c:y val="0.026"/>
        </c:manualLayout>
      </c:layout>
      <c:overlay val="0"/>
      <c:spPr>
        <a:noFill/>
        <a:ln>
          <a:noFill/>
        </a:ln>
      </c:spPr>
    </c:title>
    <c:plotArea>
      <c:layout/>
      <c:lineChart>
        <c:grouping val="standard"/>
        <c:varyColors val="0"/>
        <c:ser>
          <c:idx val="0"/>
          <c:order val="0"/>
          <c:tx>
            <c:v>RESULTADOS</c:v>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numRef>
              <c:f>'[1]Efectividad en la ges.proyectos'!$B$21:$D$21</c:f>
              <c:numCache>
                <c:formatCode>General</c:formatCode>
                <c:ptCount val="3"/>
                <c:pt idx="0">
                  <c:v>2014</c:v>
                </c:pt>
                <c:pt idx="1">
                  <c:v>2015</c:v>
                </c:pt>
                <c:pt idx="2">
                  <c:v>2016</c:v>
                </c:pt>
              </c:numCache>
            </c:numRef>
          </c:cat>
          <c:val>
            <c:numRef>
              <c:f>'Efectiv. en la Ges. Proy.2016'!$B$22:$D$22</c:f>
              <c:numCache/>
            </c:numRef>
          </c:val>
          <c:smooth val="0"/>
        </c:ser>
        <c:marker val="1"/>
        <c:axId val="66439097"/>
        <c:axId val="61080962"/>
      </c:lineChart>
      <c:catAx>
        <c:axId val="66439097"/>
        <c:scaling>
          <c:orientation val="minMax"/>
        </c:scaling>
        <c:axPos val="b"/>
        <c:delete val="0"/>
        <c:numFmt formatCode="General" sourceLinked="1"/>
        <c:majorTickMark val="none"/>
        <c:minorTickMark val="none"/>
        <c:tickLblPos val="nextTo"/>
        <c:crossAx val="61080962"/>
        <c:crosses val="autoZero"/>
        <c:auto val="1"/>
        <c:lblOffset val="100"/>
        <c:noMultiLvlLbl val="0"/>
      </c:catAx>
      <c:valAx>
        <c:axId val="61080962"/>
        <c:scaling>
          <c:orientation val="minMax"/>
        </c:scaling>
        <c:axPos val="l"/>
        <c:majorGridlines/>
        <c:delete val="0"/>
        <c:numFmt formatCode="_([$$-240A]\ * #,##0_);_([$$-240A]\ * \(#,##0\);_([$$-240A]\ * &quot;-&quot;??_);_(@_)" sourceLinked="1"/>
        <c:majorTickMark val="none"/>
        <c:minorTickMark val="none"/>
        <c:tickLblPos val="nextTo"/>
        <c:crossAx val="66439097"/>
        <c:crosses val="autoZero"/>
        <c:crossBetween val="between"/>
        <c:dispUnits/>
      </c:valAx>
    </c:plotArea>
    <c:legend>
      <c:legendPos val="r"/>
      <c:layout/>
      <c:overlay val="0"/>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9467895"/>
        <c:axId val="40993328"/>
      </c:lineChart>
      <c:catAx>
        <c:axId val="19467895"/>
        <c:scaling>
          <c:orientation val="minMax"/>
        </c:scaling>
        <c:axPos val="b"/>
        <c:delete val="0"/>
        <c:numFmt formatCode="General" sourceLinked="1"/>
        <c:majorTickMark val="out"/>
        <c:minorTickMark val="none"/>
        <c:tickLblPos val="nextTo"/>
        <c:crossAx val="40993328"/>
        <c:crosses val="autoZero"/>
        <c:auto val="1"/>
        <c:lblOffset val="100"/>
        <c:noMultiLvlLbl val="0"/>
      </c:catAx>
      <c:valAx>
        <c:axId val="40993328"/>
        <c:scaling>
          <c:orientation val="minMax"/>
        </c:scaling>
        <c:axPos val="l"/>
        <c:majorGridlines/>
        <c:delete val="0"/>
        <c:numFmt formatCode="General" sourceLinked="1"/>
        <c:majorTickMark val="out"/>
        <c:minorTickMark val="none"/>
        <c:tickLblPos val="nextTo"/>
        <c:crossAx val="19467895"/>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2857747"/>
        <c:axId val="48610860"/>
      </c:lineChart>
      <c:catAx>
        <c:axId val="12857747"/>
        <c:scaling>
          <c:orientation val="minMax"/>
        </c:scaling>
        <c:axPos val="b"/>
        <c:delete val="0"/>
        <c:numFmt formatCode="General" sourceLinked="1"/>
        <c:majorTickMark val="out"/>
        <c:minorTickMark val="none"/>
        <c:tickLblPos val="nextTo"/>
        <c:crossAx val="48610860"/>
        <c:crosses val="autoZero"/>
        <c:auto val="1"/>
        <c:lblOffset val="100"/>
        <c:noMultiLvlLbl val="0"/>
      </c:catAx>
      <c:valAx>
        <c:axId val="48610860"/>
        <c:scaling>
          <c:orientation val="minMax"/>
        </c:scaling>
        <c:axPos val="l"/>
        <c:majorGridlines/>
        <c:delete val="0"/>
        <c:numFmt formatCode="General" sourceLinked="1"/>
        <c:majorTickMark val="out"/>
        <c:minorTickMark val="none"/>
        <c:tickLblPos val="nextTo"/>
        <c:crossAx val="12857747"/>
        <c:crosses val="autoZero"/>
        <c:crossBetween val="between"/>
        <c:dispUnits/>
      </c:valAx>
    </c:plotArea>
    <c:legend>
      <c:legendPos val="r"/>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Gotham Light"/>
                <a:ea typeface="Gotham Light"/>
                <a:cs typeface="Gotham Light"/>
              </a:rPr>
              <a:t>Gestión de Intercambios</a:t>
            </a:r>
          </a:p>
        </c:rich>
      </c:tx>
      <c:layout/>
      <c:overlay val="0"/>
      <c:spPr>
        <a:noFill/>
        <a:ln>
          <a:noFill/>
        </a:ln>
      </c:spPr>
    </c:title>
    <c:plotArea>
      <c:layout/>
      <c:barChart>
        <c:barDir val="col"/>
        <c:grouping val="clustered"/>
        <c:varyColors val="0"/>
        <c:ser>
          <c:idx val="0"/>
          <c:order val="0"/>
          <c:tx>
            <c:strRef>
              <c:f>'Gestión de Intercambios 2016'!$B$21:$C$21</c:f>
              <c:strCache>
                <c:ptCount val="1"/>
                <c:pt idx="0">
                  <c:v>Año 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'Gestión de Intercambios 2016'!$B$20:$F$20</c:f>
              <c:strCache/>
            </c:strRef>
          </c:cat>
          <c:val>
            <c:numRef>
              <c:f>'Gestión de Intercambios 2016'!$B$22:$C$22</c:f>
              <c:numCache/>
            </c:numRef>
          </c:val>
        </c:ser>
        <c:ser>
          <c:idx val="1"/>
          <c:order val="1"/>
          <c:tx>
            <c:strRef>
              <c:f>'Gestión de Intercambios 2016'!$D$21:$E$21</c:f>
              <c:strCache>
                <c:ptCount val="1"/>
                <c:pt idx="0">
                  <c:v>Año 2015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'Gestión de Intercambios 2016'!$B$20:$F$20</c:f>
              <c:strCache/>
            </c:strRef>
          </c:cat>
          <c:val>
            <c:numRef>
              <c:f>'Gestión de Intercambios 2016'!$D$22:$E$22</c:f>
              <c:numCache/>
            </c:numRef>
          </c:val>
        </c:ser>
        <c:axId val="34844557"/>
        <c:axId val="45165558"/>
      </c:barChart>
      <c:catAx>
        <c:axId val="34844557"/>
        <c:scaling>
          <c:orientation val="minMax"/>
        </c:scaling>
        <c:axPos val="b"/>
        <c:delete val="0"/>
        <c:numFmt formatCode="General" sourceLinked="1"/>
        <c:majorTickMark val="none"/>
        <c:minorTickMark val="none"/>
        <c:tickLblPos val="nextTo"/>
        <c:crossAx val="45165558"/>
        <c:crosses val="autoZero"/>
        <c:auto val="1"/>
        <c:lblOffset val="100"/>
        <c:noMultiLvlLbl val="0"/>
      </c:catAx>
      <c:valAx>
        <c:axId val="45165558"/>
        <c:scaling>
          <c:orientation val="minMax"/>
        </c:scaling>
        <c:axPos val="l"/>
        <c:title>
          <c:layout/>
          <c:overlay val="0"/>
          <c:spPr>
            <a:noFill/>
            <a:ln>
              <a:noFill/>
            </a:ln>
          </c:spPr>
        </c:title>
        <c:majorGridlines/>
        <c:delete val="0"/>
        <c:numFmt formatCode="General" sourceLinked="1"/>
        <c:majorTickMark val="out"/>
        <c:minorTickMark val="none"/>
        <c:tickLblPos val="nextTo"/>
        <c:crossAx val="34844557"/>
        <c:crosses val="autoZero"/>
        <c:crossBetween val="between"/>
        <c:dispUnits/>
      </c:valAx>
    </c:plotArea>
    <c:legend>
      <c:legendPos val="r"/>
      <c:layout/>
      <c:overlay val="0"/>
    </c:legend>
    <c:plotVisOnly val="1"/>
    <c:dispBlanksAs val="gap"/>
    <c:showDLblsOverMax val="0"/>
  </c:chart>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33395633"/>
        <c:axId val="32125242"/>
      </c:lineChart>
      <c:catAx>
        <c:axId val="33395633"/>
        <c:scaling>
          <c:orientation val="minMax"/>
        </c:scaling>
        <c:axPos val="b"/>
        <c:delete val="0"/>
        <c:numFmt formatCode="General" sourceLinked="1"/>
        <c:majorTickMark val="out"/>
        <c:minorTickMark val="none"/>
        <c:tickLblPos val="nextTo"/>
        <c:crossAx val="32125242"/>
        <c:crosses val="autoZero"/>
        <c:auto val="1"/>
        <c:lblOffset val="100"/>
        <c:noMultiLvlLbl val="0"/>
      </c:catAx>
      <c:valAx>
        <c:axId val="32125242"/>
        <c:scaling>
          <c:orientation val="minMax"/>
        </c:scaling>
        <c:axPos val="l"/>
        <c:majorGridlines/>
        <c:delete val="0"/>
        <c:numFmt formatCode="General" sourceLinked="1"/>
        <c:majorTickMark val="out"/>
        <c:minorTickMark val="none"/>
        <c:tickLblPos val="nextTo"/>
        <c:crossAx val="33395633"/>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lineChart>
        <c:grouping val="standard"/>
        <c:varyColors val="0"/>
        <c:ser>
          <c:idx val="0"/>
          <c:order val="0"/>
          <c:tx>
            <c:v>Año</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 en la Ges. Proy 2021'!$B$21:$C$21</c:f>
              <c:numCache/>
            </c:numRef>
          </c:val>
          <c:smooth val="0"/>
        </c:ser>
        <c:ser>
          <c:idx val="1"/>
          <c:order val="1"/>
          <c:tx>
            <c:v>Valor</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'Efectiv. en la Ges. Proy 2021'!$B$22:$C$22</c:f>
              <c:numCache/>
            </c:numRef>
          </c:val>
          <c:smooth val="0"/>
        </c:ser>
        <c:axId val="20691723"/>
        <c:axId val="52007780"/>
      </c:lineChart>
      <c:catAx>
        <c:axId val="20691723"/>
        <c:scaling>
          <c:orientation val="minMax"/>
        </c:scaling>
        <c:axPos val="b"/>
        <c:delete val="0"/>
        <c:numFmt formatCode="General" sourceLinked="1"/>
        <c:majorTickMark val="none"/>
        <c:minorTickMark val="none"/>
        <c:tickLblPos val="nextTo"/>
        <c:crossAx val="52007780"/>
        <c:crosses val="autoZero"/>
        <c:auto val="1"/>
        <c:lblOffset val="100"/>
        <c:noMultiLvlLbl val="0"/>
      </c:catAx>
      <c:valAx>
        <c:axId val="52007780"/>
        <c:scaling>
          <c:orientation val="minMax"/>
        </c:scaling>
        <c:axPos val="l"/>
        <c:title>
          <c:layout/>
          <c:overlay val="0"/>
          <c:spPr>
            <a:noFill/>
            <a:ln>
              <a:noFill/>
            </a:ln>
          </c:spPr>
        </c:title>
        <c:majorGridlines/>
        <c:delete val="0"/>
        <c:numFmt formatCode="General" sourceLinked="1"/>
        <c:majorTickMark val="none"/>
        <c:minorTickMark val="none"/>
        <c:tickLblPos val="nextTo"/>
        <c:crossAx val="20691723"/>
        <c:crosses val="autoZero"/>
        <c:crossBetween val="between"/>
        <c:dispUnits/>
      </c:valAx>
      <c:dTable>
        <c:showHorzBorder val="1"/>
        <c:showVertBorder val="1"/>
        <c:showOutline val="1"/>
        <c:showKeys val="1"/>
      </c:dTable>
    </c:plotArea>
    <c:plotVisOnly val="1"/>
    <c:dispBlanksAs val="gap"/>
    <c:showDLblsOverMax val="0"/>
  </c:chart>
  <c:lang xmlns:c="http://schemas.openxmlformats.org/drawingml/2006/chart" val="es-CO"/>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65416837"/>
        <c:axId val="51880622"/>
      </c:lineChart>
      <c:catAx>
        <c:axId val="65416837"/>
        <c:scaling>
          <c:orientation val="minMax"/>
        </c:scaling>
        <c:axPos val="b"/>
        <c:delete val="0"/>
        <c:numFmt formatCode="General" sourceLinked="1"/>
        <c:majorTickMark val="out"/>
        <c:minorTickMark val="none"/>
        <c:tickLblPos val="nextTo"/>
        <c:crossAx val="51880622"/>
        <c:crosses val="autoZero"/>
        <c:auto val="1"/>
        <c:lblOffset val="100"/>
        <c:noMultiLvlLbl val="0"/>
      </c:catAx>
      <c:valAx>
        <c:axId val="51880622"/>
        <c:scaling>
          <c:orientation val="minMax"/>
        </c:scaling>
        <c:axPos val="l"/>
        <c:majorGridlines/>
        <c:delete val="0"/>
        <c:numFmt formatCode="General" sourceLinked="1"/>
        <c:majorTickMark val="out"/>
        <c:minorTickMark val="none"/>
        <c:tickLblPos val="nextTo"/>
        <c:crossAx val="65416837"/>
        <c:crosses val="autoZero"/>
        <c:crossBetween val="between"/>
        <c:dispUnits/>
      </c:valAx>
    </c:plotArea>
    <c:legend>
      <c:legendPos val="r"/>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hyperlink" Target="#'Consolidado 2020'!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hyperlink" Target="#'Consolidado 2019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hyperlink" Target="#'Consolidado 2019 '!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hyperlink" Target="#'Consolidado 2019 '!A1" /></Relationships>
</file>

<file path=xl/drawings/_rels/drawing15.xml.rels><?xml version="1.0" encoding="utf-8" standalone="yes"?><Relationships xmlns="http://schemas.openxmlformats.org/package/2006/relationships"><Relationship Id="rId1" Type="http://schemas.openxmlformats.org/officeDocument/2006/relationships/hyperlink" Target="#'Consolidado 2019 '!A1" /><Relationship Id="rId2" Type="http://schemas.openxmlformats.org/officeDocument/2006/relationships/chart" Target="/xl/charts/chart29.xml" /><Relationship Id="rId3"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hyperlink" Target="#'Consolidado 2018'!A1"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hyperlink" Target="#'Consolidado 2017'!A1"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hyperlink" Target="#'Consolidado 2017'!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Consolidado 2020'!A1" /></Relationships>
</file>

<file path=xl/drawings/_rels/drawing20.xml.rels><?xml version="1.0" encoding="utf-8" standalone="yes"?><Relationships xmlns="http://schemas.openxmlformats.org/package/2006/relationships"><Relationship Id="rId1" Type="http://schemas.openxmlformats.org/officeDocument/2006/relationships/hyperlink" Target="#'Consolidado 2017'!A1" /><Relationship Id="rId2" Type="http://schemas.openxmlformats.org/officeDocument/2006/relationships/chart" Target="/xl/charts/chart39.xml" /><Relationship Id="rId3" Type="http://schemas.openxmlformats.org/officeDocument/2006/relationships/chart" Target="/xl/charts/chart4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hyperlink" Target="#'Consolidado 2017'!A1"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hyperlink" Target="#'Consolidado 2017'!A1"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hyperlink" Target="#'Consolidado 2017'!A1" /></Relationships>
</file>

<file path=xl/drawings/_rels/drawing25.xml.rels><?xml version="1.0" encoding="utf-8" standalone="yes"?><Relationships xmlns="http://schemas.openxmlformats.org/package/2006/relationships"><Relationship Id="rId1" Type="http://schemas.openxmlformats.org/officeDocument/2006/relationships/hyperlink" Target="#'Consolidado 2017'!A1" /><Relationship Id="rId2" Type="http://schemas.openxmlformats.org/officeDocument/2006/relationships/chart" Target="/xl/charts/chart49.xml" /><Relationship Id="rId3" Type="http://schemas.openxmlformats.org/officeDocument/2006/relationships/chart" Target="/xl/charts/chart50.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hyperlink" Target="#'Consolidado 2016'!A1" /></Relationships>
</file>

<file path=xl/drawings/_rels/drawing28.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hyperlink" Target="#'Consolidado 2016'!A1"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 Id="rId3" Type="http://schemas.openxmlformats.org/officeDocument/2006/relationships/hyperlink" Target="#'Consolidado 2016'!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hyperlink" Target="#'Consolidado 2020'!A1" /></Relationships>
</file>

<file path=xl/drawings/_rels/drawing30.xml.rels><?xml version="1.0" encoding="utf-8" standalone="yes"?><Relationships xmlns="http://schemas.openxmlformats.org/package/2006/relationships"><Relationship Id="rId1" Type="http://schemas.openxmlformats.org/officeDocument/2006/relationships/hyperlink" Target="#'Consolidado 2016'!A1" /><Relationship Id="rId2" Type="http://schemas.openxmlformats.org/officeDocument/2006/relationships/chart" Target="/xl/charts/chart60.xml" /><Relationship Id="rId3" Type="http://schemas.openxmlformats.org/officeDocument/2006/relationships/chart" Target="/xl/charts/chart6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Consolidado 202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Consolidado 2021'!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hyperlink" Target="#'Consolidado 2020'!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hyperlink" Target="#'Consolidado 2020'!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hyperlink" Target="#'Consolidado 2020'!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9"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1"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2"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0</xdr:rowOff>
    </xdr:from>
    <xdr:to>
      <xdr:col>6</xdr:col>
      <xdr:colOff>266700</xdr:colOff>
      <xdr:row>28</xdr:row>
      <xdr:rowOff>0</xdr:rowOff>
    </xdr:to>
    <xdr:graphicFrame macro="">
      <xdr:nvGraphicFramePr>
        <xdr:cNvPr id="3" name="5 Gráfico"/>
        <xdr:cNvGraphicFramePr/>
      </xdr:nvGraphicFramePr>
      <xdr:xfrm>
        <a:off x="638175" y="12401550"/>
        <a:ext cx="62769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0</xdr:rowOff>
    </xdr:from>
    <xdr:to>
      <xdr:col>5</xdr:col>
      <xdr:colOff>457200</xdr:colOff>
      <xdr:row>24</xdr:row>
      <xdr:rowOff>3267075</xdr:rowOff>
    </xdr:to>
    <xdr:graphicFrame macro="">
      <xdr:nvGraphicFramePr>
        <xdr:cNvPr id="4" name="3 Gráfico"/>
        <xdr:cNvGraphicFramePr/>
      </xdr:nvGraphicFramePr>
      <xdr:xfrm>
        <a:off x="0" y="5762625"/>
        <a:ext cx="6267450" cy="3429000"/>
      </xdr:xfrm>
      <a:graphic>
        <a:graphicData uri="http://schemas.openxmlformats.org/drawingml/2006/chart">
          <c:chart xmlns:c="http://schemas.openxmlformats.org/drawingml/2006/chart" r:id="rId2"/>
        </a:graphicData>
      </a:graphic>
    </xdr:graphicFrame>
    <xdr:clientData/>
  </xdr:twoCellAnchor>
  <xdr:twoCellAnchor>
    <xdr:from>
      <xdr:col>6</xdr:col>
      <xdr:colOff>228600</xdr:colOff>
      <xdr:row>1</xdr:row>
      <xdr:rowOff>76200</xdr:rowOff>
    </xdr:from>
    <xdr:to>
      <xdr:col>6</xdr:col>
      <xdr:colOff>838200</xdr:colOff>
      <xdr:row>4</xdr:row>
      <xdr:rowOff>76200</xdr:rowOff>
    </xdr:to>
    <xdr:sp macro="" fLocksText="0" textlink="">
      <xdr:nvSpPr>
        <xdr:cNvPr id="6" name="3 Flecha izquierda">
          <a:hlinkClick r:id="rId3"/>
        </xdr:cNvPr>
        <xdr:cNvSpPr/>
      </xdr:nvSpPr>
      <xdr:spPr>
        <a:xfrm>
          <a:off x="6877050" y="266700"/>
          <a:ext cx="609600"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9"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10" name="9 Conector recto"/>
        <xdr:cNvCxnSpPr/>
      </xdr:nvCxnSpPr>
      <xdr:spPr>
        <a:xfrm flipH="1">
          <a:off x="319087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11"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2"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29</xdr:row>
      <xdr:rowOff>0</xdr:rowOff>
    </xdr:from>
    <xdr:to>
      <xdr:col>6</xdr:col>
      <xdr:colOff>266700</xdr:colOff>
      <xdr:row>29</xdr:row>
      <xdr:rowOff>0</xdr:rowOff>
    </xdr:to>
    <xdr:graphicFrame macro="">
      <xdr:nvGraphicFramePr>
        <xdr:cNvPr id="2" name="1 Gráfico"/>
        <xdr:cNvGraphicFramePr/>
      </xdr:nvGraphicFramePr>
      <xdr:xfrm>
        <a:off x="638175" y="12439650"/>
        <a:ext cx="85629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25</xdr:row>
      <xdr:rowOff>57150</xdr:rowOff>
    </xdr:from>
    <xdr:to>
      <xdr:col>5</xdr:col>
      <xdr:colOff>781050</xdr:colOff>
      <xdr:row>25</xdr:row>
      <xdr:rowOff>3495675</xdr:rowOff>
    </xdr:to>
    <xdr:graphicFrame macro="">
      <xdr:nvGraphicFramePr>
        <xdr:cNvPr id="3" name="5 Gráfico"/>
        <xdr:cNvGraphicFramePr/>
      </xdr:nvGraphicFramePr>
      <xdr:xfrm>
        <a:off x="323850" y="6581775"/>
        <a:ext cx="8210550" cy="342900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7867650" y="247650"/>
          <a:ext cx="619125" cy="4857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31</xdr:row>
      <xdr:rowOff>0</xdr:rowOff>
    </xdr:from>
    <xdr:to>
      <xdr:col>6</xdr:col>
      <xdr:colOff>266700</xdr:colOff>
      <xdr:row>31</xdr:row>
      <xdr:rowOff>0</xdr:rowOff>
    </xdr:to>
    <xdr:graphicFrame macro="">
      <xdr:nvGraphicFramePr>
        <xdr:cNvPr id="2" name="5 Gráfico"/>
        <xdr:cNvGraphicFramePr/>
      </xdr:nvGraphicFramePr>
      <xdr:xfrm>
        <a:off x="638175" y="13296900"/>
        <a:ext cx="1127760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27</xdr:row>
      <xdr:rowOff>76200</xdr:rowOff>
    </xdr:from>
    <xdr:to>
      <xdr:col>5</xdr:col>
      <xdr:colOff>771525</xdr:colOff>
      <xdr:row>27</xdr:row>
      <xdr:rowOff>3495675</xdr:rowOff>
    </xdr:to>
    <xdr:graphicFrame macro="">
      <xdr:nvGraphicFramePr>
        <xdr:cNvPr id="3" name="5 Gráfico"/>
        <xdr:cNvGraphicFramePr/>
      </xdr:nvGraphicFramePr>
      <xdr:xfrm>
        <a:off x="314325" y="6962775"/>
        <a:ext cx="7058025" cy="3419475"/>
      </xdr:xfrm>
      <a:graphic>
        <a:graphicData uri="http://schemas.openxmlformats.org/drawingml/2006/chart">
          <c:chart xmlns:c="http://schemas.openxmlformats.org/drawingml/2006/chart" r:id="rId2"/>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5" name="5 Gráfico"/>
        <xdr:cNvGraphicFramePr/>
      </xdr:nvGraphicFramePr>
      <xdr:xfrm>
        <a:off x="638175" y="13296900"/>
        <a:ext cx="11277600" cy="0"/>
      </xdr:xfrm>
      <a:graphic>
        <a:graphicData uri="http://schemas.openxmlformats.org/drawingml/2006/chart">
          <c:chart xmlns:c="http://schemas.openxmlformats.org/drawingml/2006/chart" r:id="rId3"/>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6" name="5 Gráfico"/>
        <xdr:cNvGraphicFramePr/>
      </xdr:nvGraphicFramePr>
      <xdr:xfrm>
        <a:off x="638175" y="13296900"/>
        <a:ext cx="11277600" cy="0"/>
      </xdr:xfrm>
      <a:graphic>
        <a:graphicData uri="http://schemas.openxmlformats.org/drawingml/2006/chart">
          <c:chart xmlns:c="http://schemas.openxmlformats.org/drawingml/2006/chart" r:id="rId4"/>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7" name="5 Gráfico"/>
        <xdr:cNvGraphicFramePr/>
      </xdr:nvGraphicFramePr>
      <xdr:xfrm>
        <a:off x="638175" y="13296900"/>
        <a:ext cx="11277600" cy="0"/>
      </xdr:xfrm>
      <a:graphic>
        <a:graphicData uri="http://schemas.openxmlformats.org/drawingml/2006/chart">
          <c:chart xmlns:c="http://schemas.openxmlformats.org/drawingml/2006/chart" r:id="rId5"/>
        </a:graphicData>
      </a:graphic>
    </xdr:graphicFrame>
    <xdr:clientData/>
  </xdr:twoCellAnchor>
  <xdr:twoCellAnchor>
    <xdr:from>
      <xdr:col>6</xdr:col>
      <xdr:colOff>476250</xdr:colOff>
      <xdr:row>1</xdr:row>
      <xdr:rowOff>85725</xdr:rowOff>
    </xdr:from>
    <xdr:to>
      <xdr:col>6</xdr:col>
      <xdr:colOff>1095375</xdr:colOff>
      <xdr:row>4</xdr:row>
      <xdr:rowOff>85725</xdr:rowOff>
    </xdr:to>
    <xdr:sp macro="" fLocksText="0" textlink="">
      <xdr:nvSpPr>
        <xdr:cNvPr id="8" name="7 Flecha izquierda">
          <a:hlinkClick r:id="rId6"/>
        </xdr:cNvPr>
        <xdr:cNvSpPr/>
      </xdr:nvSpPr>
      <xdr:spPr>
        <a:xfrm>
          <a:off x="12125325" y="276225"/>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25</xdr:row>
      <xdr:rowOff>438150</xdr:rowOff>
    </xdr:from>
    <xdr:to>
      <xdr:col>4</xdr:col>
      <xdr:colOff>57150</xdr:colOff>
      <xdr:row>25</xdr:row>
      <xdr:rowOff>3200400</xdr:rowOff>
    </xdr:to>
    <xdr:graphicFrame macro="">
      <xdr:nvGraphicFramePr>
        <xdr:cNvPr id="2" name="1 Gráfico"/>
        <xdr:cNvGraphicFramePr/>
      </xdr:nvGraphicFramePr>
      <xdr:xfrm>
        <a:off x="1895475" y="6057900"/>
        <a:ext cx="4572000" cy="2752725"/>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1</xdr:row>
      <xdr:rowOff>123825</xdr:rowOff>
    </xdr:from>
    <xdr:to>
      <xdr:col>6</xdr:col>
      <xdr:colOff>200025</xdr:colOff>
      <xdr:row>4</xdr:row>
      <xdr:rowOff>114300</xdr:rowOff>
    </xdr:to>
    <xdr:sp macro="" fLocksText="0" textlink="">
      <xdr:nvSpPr>
        <xdr:cNvPr id="3" name="2 Flecha izquierda">
          <a:hlinkClick r:id="rId2"/>
        </xdr:cNvPr>
        <xdr:cNvSpPr/>
      </xdr:nvSpPr>
      <xdr:spPr>
        <a:xfrm>
          <a:off x="7781925" y="314325"/>
          <a:ext cx="619125" cy="561975"/>
        </a:xfrm>
        <a:prstGeom prst="leftArrow">
          <a:avLst/>
        </a:prstGeom>
        <a:solidFill>
          <a:srgbClr val="4F81BD"/>
        </a:solidFill>
        <a:ln w="25400" cap="flat" cmpd="sng" algn="ctr">
          <a:solidFill>
            <a:srgbClr val="4F81BD">
              <a:shade val="50000"/>
            </a:srgbClr>
          </a:solidFill>
          <a:prstDash val="solid"/>
          <a:headEnd type="none"/>
          <a:tailEnd type="none"/>
        </a:ln>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 lastClr="FFFFFF"/>
              </a:solidFill>
              <a:effectLst/>
              <a:uLnTx/>
              <a:uFillTx/>
              <a:latin typeface="Calibri"/>
              <a:ea typeface="+mn-ea"/>
              <a:cs typeface="+mn-cs"/>
            </a:rPr>
            <a:t>CCI</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57150</xdr:rowOff>
    </xdr:from>
    <xdr:to>
      <xdr:col>5</xdr:col>
      <xdr:colOff>733425</xdr:colOff>
      <xdr:row>4</xdr:row>
      <xdr:rowOff>57150</xdr:rowOff>
    </xdr:to>
    <xdr:sp macro="" fLocksText="0" textlink="">
      <xdr:nvSpPr>
        <xdr:cNvPr id="2" name="1 Flecha izquierda">
          <a:hlinkClick r:id="rId1"/>
        </xdr:cNvPr>
        <xdr:cNvSpPr/>
      </xdr:nvSpPr>
      <xdr:spPr>
        <a:xfrm>
          <a:off x="5924550"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28</xdr:row>
      <xdr:rowOff>0</xdr:rowOff>
    </xdr:from>
    <xdr:to>
      <xdr:col>6</xdr:col>
      <xdr:colOff>266700</xdr:colOff>
      <xdr:row>28</xdr:row>
      <xdr:rowOff>0</xdr:rowOff>
    </xdr:to>
    <xdr:graphicFrame macro="">
      <xdr:nvGraphicFramePr>
        <xdr:cNvPr id="3" name="5 Gráfico"/>
        <xdr:cNvGraphicFramePr/>
      </xdr:nvGraphicFramePr>
      <xdr:xfrm>
        <a:off x="638175" y="11963400"/>
        <a:ext cx="62769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457200</xdr:colOff>
      <xdr:row>24</xdr:row>
      <xdr:rowOff>3267075</xdr:rowOff>
    </xdr:to>
    <xdr:graphicFrame macro="">
      <xdr:nvGraphicFramePr>
        <xdr:cNvPr id="4" name="3 Gráfico"/>
        <xdr:cNvGraphicFramePr/>
      </xdr:nvGraphicFramePr>
      <xdr:xfrm>
        <a:off x="0" y="5762625"/>
        <a:ext cx="6267450" cy="3429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9"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10" name="9 Conector recto"/>
        <xdr:cNvCxnSpPr/>
      </xdr:nvCxnSpPr>
      <xdr:spPr>
        <a:xfrm flipH="1">
          <a:off x="319087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11"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2"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1 Gráfico"/>
        <xdr:cNvGraphicFramePr/>
      </xdr:nvGraphicFramePr>
      <xdr:xfrm>
        <a:off x="638175" y="16944975"/>
        <a:ext cx="85629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57150</xdr:rowOff>
    </xdr:from>
    <xdr:to>
      <xdr:col>5</xdr:col>
      <xdr:colOff>781050</xdr:colOff>
      <xdr:row>26</xdr:row>
      <xdr:rowOff>3495675</xdr:rowOff>
    </xdr:to>
    <xdr:graphicFrame macro="">
      <xdr:nvGraphicFramePr>
        <xdr:cNvPr id="3" name="5 Gráfico"/>
        <xdr:cNvGraphicFramePr/>
      </xdr:nvGraphicFramePr>
      <xdr:xfrm>
        <a:off x="323850" y="7172325"/>
        <a:ext cx="8210550" cy="342900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7867650" y="247650"/>
          <a:ext cx="619125" cy="4857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31</xdr:row>
      <xdr:rowOff>0</xdr:rowOff>
    </xdr:from>
    <xdr:to>
      <xdr:col>6</xdr:col>
      <xdr:colOff>266700</xdr:colOff>
      <xdr:row>31</xdr:row>
      <xdr:rowOff>0</xdr:rowOff>
    </xdr:to>
    <xdr:graphicFrame macro="">
      <xdr:nvGraphicFramePr>
        <xdr:cNvPr id="2" name="5 Gráfico"/>
        <xdr:cNvGraphicFramePr/>
      </xdr:nvGraphicFramePr>
      <xdr:xfrm>
        <a:off x="638175" y="14716125"/>
        <a:ext cx="1127760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27</xdr:row>
      <xdr:rowOff>76200</xdr:rowOff>
    </xdr:from>
    <xdr:to>
      <xdr:col>5</xdr:col>
      <xdr:colOff>771525</xdr:colOff>
      <xdr:row>27</xdr:row>
      <xdr:rowOff>3495675</xdr:rowOff>
    </xdr:to>
    <xdr:graphicFrame macro="">
      <xdr:nvGraphicFramePr>
        <xdr:cNvPr id="3" name="5 Gráfico"/>
        <xdr:cNvGraphicFramePr/>
      </xdr:nvGraphicFramePr>
      <xdr:xfrm>
        <a:off x="314325" y="6962775"/>
        <a:ext cx="7058025" cy="3419475"/>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6715125"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31</xdr:row>
      <xdr:rowOff>0</xdr:rowOff>
    </xdr:from>
    <xdr:to>
      <xdr:col>6</xdr:col>
      <xdr:colOff>266700</xdr:colOff>
      <xdr:row>31</xdr:row>
      <xdr:rowOff>0</xdr:rowOff>
    </xdr:to>
    <xdr:graphicFrame macro="">
      <xdr:nvGraphicFramePr>
        <xdr:cNvPr id="5" name="5 Gráfico"/>
        <xdr:cNvGraphicFramePr/>
      </xdr:nvGraphicFramePr>
      <xdr:xfrm>
        <a:off x="638175" y="14716125"/>
        <a:ext cx="11277600" cy="0"/>
      </xdr:xfrm>
      <a:graphic>
        <a:graphicData uri="http://schemas.openxmlformats.org/drawingml/2006/chart">
          <c:chart xmlns:c="http://schemas.openxmlformats.org/drawingml/2006/chart" r:id="rId4"/>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6" name="5 Gráfico"/>
        <xdr:cNvGraphicFramePr/>
      </xdr:nvGraphicFramePr>
      <xdr:xfrm>
        <a:off x="638175" y="14716125"/>
        <a:ext cx="11277600" cy="0"/>
      </xdr:xfrm>
      <a:graphic>
        <a:graphicData uri="http://schemas.openxmlformats.org/drawingml/2006/chart">
          <c:chart xmlns:c="http://schemas.openxmlformats.org/drawingml/2006/chart" r:id="rId5"/>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7" name="5 Gráfico"/>
        <xdr:cNvGraphicFramePr/>
      </xdr:nvGraphicFramePr>
      <xdr:xfrm>
        <a:off x="638175" y="14716125"/>
        <a:ext cx="11277600" cy="0"/>
      </xdr:xfrm>
      <a:graphic>
        <a:graphicData uri="http://schemas.openxmlformats.org/drawingml/2006/chart">
          <c:chart xmlns:c="http://schemas.openxmlformats.org/drawingml/2006/chart" r:id="rId6"/>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25</xdr:row>
      <xdr:rowOff>438150</xdr:rowOff>
    </xdr:from>
    <xdr:to>
      <xdr:col>4</xdr:col>
      <xdr:colOff>57150</xdr:colOff>
      <xdr:row>25</xdr:row>
      <xdr:rowOff>3200400</xdr:rowOff>
    </xdr:to>
    <xdr:graphicFrame macro="">
      <xdr:nvGraphicFramePr>
        <xdr:cNvPr id="8" name="7 Gráfico"/>
        <xdr:cNvGraphicFramePr/>
      </xdr:nvGraphicFramePr>
      <xdr:xfrm>
        <a:off x="1895475" y="6057900"/>
        <a:ext cx="4572000" cy="2752725"/>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1</xdr:row>
      <xdr:rowOff>123825</xdr:rowOff>
    </xdr:from>
    <xdr:to>
      <xdr:col>6</xdr:col>
      <xdr:colOff>200025</xdr:colOff>
      <xdr:row>4</xdr:row>
      <xdr:rowOff>114300</xdr:rowOff>
    </xdr:to>
    <xdr:sp macro="" fLocksText="0" textlink="">
      <xdr:nvSpPr>
        <xdr:cNvPr id="5" name="4 Flecha izquierda">
          <a:hlinkClick r:id="rId2"/>
        </xdr:cNvPr>
        <xdr:cNvSpPr/>
      </xdr:nvSpPr>
      <xdr:spPr>
        <a:xfrm>
          <a:off x="7781925" y="314325"/>
          <a:ext cx="619125" cy="561975"/>
        </a:xfrm>
        <a:prstGeom prst="leftArrow">
          <a:avLst/>
        </a:prstGeom>
        <a:solidFill>
          <a:srgbClr val="4F81BD"/>
        </a:solidFill>
        <a:ln w="25400" cap="flat" cmpd="sng" algn="ctr">
          <a:solidFill>
            <a:srgbClr val="4F81BD">
              <a:shade val="50000"/>
            </a:srgbClr>
          </a:solidFill>
          <a:prstDash val="solid"/>
          <a:headEnd type="none"/>
          <a:tailEnd type="none"/>
        </a:ln>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 lastClr="FFFFFF"/>
              </a:solidFill>
              <a:effectLst/>
              <a:uLnTx/>
              <a:uFillTx/>
              <a:latin typeface="Calibri"/>
              <a:ea typeface="+mn-ea"/>
              <a:cs typeface="+mn-cs"/>
            </a:rPr>
            <a:t>CCI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29</xdr:row>
      <xdr:rowOff>0</xdr:rowOff>
    </xdr:from>
    <xdr:to>
      <xdr:col>6</xdr:col>
      <xdr:colOff>266700</xdr:colOff>
      <xdr:row>29</xdr:row>
      <xdr:rowOff>0</xdr:rowOff>
    </xdr:to>
    <xdr:graphicFrame macro="">
      <xdr:nvGraphicFramePr>
        <xdr:cNvPr id="2" name="1 Gráfico"/>
        <xdr:cNvGraphicFramePr/>
      </xdr:nvGraphicFramePr>
      <xdr:xfrm>
        <a:off x="638175" y="13792200"/>
        <a:ext cx="85629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25</xdr:row>
      <xdr:rowOff>66675</xdr:rowOff>
    </xdr:from>
    <xdr:to>
      <xdr:col>5</xdr:col>
      <xdr:colOff>781050</xdr:colOff>
      <xdr:row>25</xdr:row>
      <xdr:rowOff>2676525</xdr:rowOff>
    </xdr:to>
    <xdr:graphicFrame macro="">
      <xdr:nvGraphicFramePr>
        <xdr:cNvPr id="3" name="5 Gráfico"/>
        <xdr:cNvGraphicFramePr/>
      </xdr:nvGraphicFramePr>
      <xdr:xfrm>
        <a:off x="323850" y="5476875"/>
        <a:ext cx="8210550" cy="260985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7867650"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57150</xdr:rowOff>
    </xdr:from>
    <xdr:to>
      <xdr:col>5</xdr:col>
      <xdr:colOff>733425</xdr:colOff>
      <xdr:row>4</xdr:row>
      <xdr:rowOff>57150</xdr:rowOff>
    </xdr:to>
    <xdr:sp macro="" fLocksText="0" textlink="">
      <xdr:nvSpPr>
        <xdr:cNvPr id="3" name="2 Flecha izquierda">
          <a:hlinkClick r:id="rId1"/>
        </xdr:cNvPr>
        <xdr:cNvSpPr/>
      </xdr:nvSpPr>
      <xdr:spPr>
        <a:xfrm>
          <a:off x="5924550"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28</xdr:row>
      <xdr:rowOff>0</xdr:rowOff>
    </xdr:from>
    <xdr:to>
      <xdr:col>6</xdr:col>
      <xdr:colOff>266700</xdr:colOff>
      <xdr:row>28</xdr:row>
      <xdr:rowOff>0</xdr:rowOff>
    </xdr:to>
    <xdr:graphicFrame macro="">
      <xdr:nvGraphicFramePr>
        <xdr:cNvPr id="4" name="5 Gráfico"/>
        <xdr:cNvGraphicFramePr/>
      </xdr:nvGraphicFramePr>
      <xdr:xfrm>
        <a:off x="638175" y="11963400"/>
        <a:ext cx="62769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457200</xdr:colOff>
      <xdr:row>24</xdr:row>
      <xdr:rowOff>3267075</xdr:rowOff>
    </xdr:to>
    <xdr:graphicFrame macro="">
      <xdr:nvGraphicFramePr>
        <xdr:cNvPr id="6" name="5 Gráfico"/>
        <xdr:cNvGraphicFramePr/>
      </xdr:nvGraphicFramePr>
      <xdr:xfrm>
        <a:off x="0" y="5762625"/>
        <a:ext cx="6267450" cy="3429000"/>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0"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2"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3"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1 Gráfico"/>
        <xdr:cNvGraphicFramePr/>
      </xdr:nvGraphicFramePr>
      <xdr:xfrm>
        <a:off x="638175" y="16944975"/>
        <a:ext cx="97821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57150</xdr:rowOff>
    </xdr:from>
    <xdr:to>
      <xdr:col>5</xdr:col>
      <xdr:colOff>781050</xdr:colOff>
      <xdr:row>26</xdr:row>
      <xdr:rowOff>3495675</xdr:rowOff>
    </xdr:to>
    <xdr:graphicFrame macro="">
      <xdr:nvGraphicFramePr>
        <xdr:cNvPr id="3" name="5 Gráfico"/>
        <xdr:cNvGraphicFramePr/>
      </xdr:nvGraphicFramePr>
      <xdr:xfrm>
        <a:off x="323850" y="7172325"/>
        <a:ext cx="8210550" cy="342900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7867650" y="247650"/>
          <a:ext cx="619125" cy="4857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31</xdr:row>
      <xdr:rowOff>0</xdr:rowOff>
    </xdr:from>
    <xdr:to>
      <xdr:col>6</xdr:col>
      <xdr:colOff>266700</xdr:colOff>
      <xdr:row>31</xdr:row>
      <xdr:rowOff>0</xdr:rowOff>
    </xdr:to>
    <xdr:graphicFrame macro="">
      <xdr:nvGraphicFramePr>
        <xdr:cNvPr id="2" name="5 Gráfico"/>
        <xdr:cNvGraphicFramePr/>
      </xdr:nvGraphicFramePr>
      <xdr:xfrm>
        <a:off x="638175" y="14325600"/>
        <a:ext cx="706755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27</xdr:row>
      <xdr:rowOff>76200</xdr:rowOff>
    </xdr:from>
    <xdr:to>
      <xdr:col>5</xdr:col>
      <xdr:colOff>771525</xdr:colOff>
      <xdr:row>27</xdr:row>
      <xdr:rowOff>3495675</xdr:rowOff>
    </xdr:to>
    <xdr:graphicFrame macro="">
      <xdr:nvGraphicFramePr>
        <xdr:cNvPr id="3" name="5 Gráfico"/>
        <xdr:cNvGraphicFramePr/>
      </xdr:nvGraphicFramePr>
      <xdr:xfrm>
        <a:off x="314325" y="6962775"/>
        <a:ext cx="7058025" cy="3419475"/>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6715125"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31</xdr:row>
      <xdr:rowOff>0</xdr:rowOff>
    </xdr:from>
    <xdr:to>
      <xdr:col>6</xdr:col>
      <xdr:colOff>266700</xdr:colOff>
      <xdr:row>31</xdr:row>
      <xdr:rowOff>0</xdr:rowOff>
    </xdr:to>
    <xdr:graphicFrame macro="">
      <xdr:nvGraphicFramePr>
        <xdr:cNvPr id="5" name="5 Gráfico"/>
        <xdr:cNvGraphicFramePr/>
      </xdr:nvGraphicFramePr>
      <xdr:xfrm>
        <a:off x="638175" y="14325600"/>
        <a:ext cx="7067550" cy="0"/>
      </xdr:xfrm>
      <a:graphic>
        <a:graphicData uri="http://schemas.openxmlformats.org/drawingml/2006/chart">
          <c:chart xmlns:c="http://schemas.openxmlformats.org/drawingml/2006/chart" r:id="rId4"/>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6" name="5 Gráfico"/>
        <xdr:cNvGraphicFramePr/>
      </xdr:nvGraphicFramePr>
      <xdr:xfrm>
        <a:off x="638175" y="14325600"/>
        <a:ext cx="7067550" cy="0"/>
      </xdr:xfrm>
      <a:graphic>
        <a:graphicData uri="http://schemas.openxmlformats.org/drawingml/2006/chart">
          <c:chart xmlns:c="http://schemas.openxmlformats.org/drawingml/2006/chart" r:id="rId5"/>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7" name="5 Gráfico"/>
        <xdr:cNvGraphicFramePr/>
      </xdr:nvGraphicFramePr>
      <xdr:xfrm>
        <a:off x="638175" y="14325600"/>
        <a:ext cx="7067550" cy="0"/>
      </xdr:xfrm>
      <a:graphic>
        <a:graphicData uri="http://schemas.openxmlformats.org/drawingml/2006/chart">
          <c:chart xmlns:c="http://schemas.openxmlformats.org/drawingml/2006/chart" r:id="rId6"/>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25</xdr:row>
      <xdr:rowOff>438150</xdr:rowOff>
    </xdr:from>
    <xdr:to>
      <xdr:col>4</xdr:col>
      <xdr:colOff>57150</xdr:colOff>
      <xdr:row>25</xdr:row>
      <xdr:rowOff>3200400</xdr:rowOff>
    </xdr:to>
    <xdr:graphicFrame macro="">
      <xdr:nvGraphicFramePr>
        <xdr:cNvPr id="2" name="1 Gráfico"/>
        <xdr:cNvGraphicFramePr/>
      </xdr:nvGraphicFramePr>
      <xdr:xfrm>
        <a:off x="1895475" y="6057900"/>
        <a:ext cx="4572000" cy="2752725"/>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1</xdr:row>
      <xdr:rowOff>123825</xdr:rowOff>
    </xdr:from>
    <xdr:to>
      <xdr:col>6</xdr:col>
      <xdr:colOff>200025</xdr:colOff>
      <xdr:row>4</xdr:row>
      <xdr:rowOff>114300</xdr:rowOff>
    </xdr:to>
    <xdr:sp macro="" fLocksText="0" textlink="">
      <xdr:nvSpPr>
        <xdr:cNvPr id="3" name="2 Flecha izquierda">
          <a:hlinkClick r:id="rId2"/>
        </xdr:cNvPr>
        <xdr:cNvSpPr/>
      </xdr:nvSpPr>
      <xdr:spPr>
        <a:xfrm>
          <a:off x="7781925" y="314325"/>
          <a:ext cx="619125" cy="561975"/>
        </a:xfrm>
        <a:prstGeom prst="leftArrow">
          <a:avLst/>
        </a:prstGeom>
        <a:solidFill>
          <a:srgbClr val="4F81BD"/>
        </a:solidFill>
        <a:ln w="25400" cap="flat" cmpd="sng" algn="ctr">
          <a:solidFill>
            <a:srgbClr val="4F81BD">
              <a:shade val="50000"/>
            </a:srgbClr>
          </a:solidFill>
          <a:prstDash val="solid"/>
          <a:headEnd type="none"/>
          <a:tailEnd type="none"/>
        </a:ln>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 lastClr="FFFFFF"/>
              </a:solidFill>
              <a:effectLst/>
              <a:uLnTx/>
              <a:uFillTx/>
              <a:latin typeface="Calibri"/>
              <a:ea typeface="+mn-ea"/>
              <a:cs typeface="+mn-cs"/>
            </a:rPr>
            <a:t>CCI</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57150</xdr:rowOff>
    </xdr:from>
    <xdr:to>
      <xdr:col>5</xdr:col>
      <xdr:colOff>733425</xdr:colOff>
      <xdr:row>4</xdr:row>
      <xdr:rowOff>57150</xdr:rowOff>
    </xdr:to>
    <xdr:sp macro="" fLocksText="0" textlink="">
      <xdr:nvSpPr>
        <xdr:cNvPr id="2" name="1 Flecha izquierda">
          <a:hlinkClick r:id="rId1"/>
        </xdr:cNvPr>
        <xdr:cNvSpPr/>
      </xdr:nvSpPr>
      <xdr:spPr>
        <a:xfrm>
          <a:off x="5924550"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28</xdr:row>
      <xdr:rowOff>0</xdr:rowOff>
    </xdr:from>
    <xdr:to>
      <xdr:col>6</xdr:col>
      <xdr:colOff>266700</xdr:colOff>
      <xdr:row>28</xdr:row>
      <xdr:rowOff>0</xdr:rowOff>
    </xdr:to>
    <xdr:graphicFrame macro="">
      <xdr:nvGraphicFramePr>
        <xdr:cNvPr id="3" name="5 Gráfico"/>
        <xdr:cNvGraphicFramePr/>
      </xdr:nvGraphicFramePr>
      <xdr:xfrm>
        <a:off x="638175" y="11963400"/>
        <a:ext cx="62769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457200</xdr:colOff>
      <xdr:row>24</xdr:row>
      <xdr:rowOff>3267075</xdr:rowOff>
    </xdr:to>
    <xdr:graphicFrame macro="">
      <xdr:nvGraphicFramePr>
        <xdr:cNvPr id="4" name="3 Gráfico"/>
        <xdr:cNvGraphicFramePr/>
      </xdr:nvGraphicFramePr>
      <xdr:xfrm>
        <a:off x="0" y="5762625"/>
        <a:ext cx="6267450" cy="342900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9"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10" name="9 Conector recto"/>
        <xdr:cNvCxnSpPr/>
      </xdr:nvCxnSpPr>
      <xdr:spPr>
        <a:xfrm flipH="1">
          <a:off x="319087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11"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2"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6" name="5 Gráfico"/>
        <xdr:cNvGraphicFramePr/>
      </xdr:nvGraphicFramePr>
      <xdr:xfrm>
        <a:off x="638175" y="12868275"/>
        <a:ext cx="694372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57150</xdr:rowOff>
    </xdr:from>
    <xdr:to>
      <xdr:col>5</xdr:col>
      <xdr:colOff>781050</xdr:colOff>
      <xdr:row>26</xdr:row>
      <xdr:rowOff>3495675</xdr:rowOff>
    </xdr:to>
    <xdr:graphicFrame macro="">
      <xdr:nvGraphicFramePr>
        <xdr:cNvPr id="7" name="5 Gráfico"/>
        <xdr:cNvGraphicFramePr/>
      </xdr:nvGraphicFramePr>
      <xdr:xfrm>
        <a:off x="323850" y="7172325"/>
        <a:ext cx="6934200" cy="342900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8" name="7 Flecha izquierda">
          <a:hlinkClick r:id="rId3"/>
        </xdr:cNvPr>
        <xdr:cNvSpPr/>
      </xdr:nvSpPr>
      <xdr:spPr>
        <a:xfrm>
          <a:off x="6591300" y="247650"/>
          <a:ext cx="619125" cy="4857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31</xdr:row>
      <xdr:rowOff>0</xdr:rowOff>
    </xdr:from>
    <xdr:to>
      <xdr:col>6</xdr:col>
      <xdr:colOff>266700</xdr:colOff>
      <xdr:row>31</xdr:row>
      <xdr:rowOff>0</xdr:rowOff>
    </xdr:to>
    <xdr:graphicFrame macro="">
      <xdr:nvGraphicFramePr>
        <xdr:cNvPr id="2" name="5 Gráfico"/>
        <xdr:cNvGraphicFramePr/>
      </xdr:nvGraphicFramePr>
      <xdr:xfrm>
        <a:off x="638175" y="13611225"/>
        <a:ext cx="706755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27</xdr:row>
      <xdr:rowOff>76200</xdr:rowOff>
    </xdr:from>
    <xdr:to>
      <xdr:col>5</xdr:col>
      <xdr:colOff>771525</xdr:colOff>
      <xdr:row>27</xdr:row>
      <xdr:rowOff>3495675</xdr:rowOff>
    </xdr:to>
    <xdr:graphicFrame macro="">
      <xdr:nvGraphicFramePr>
        <xdr:cNvPr id="3" name="5 Gráfico"/>
        <xdr:cNvGraphicFramePr/>
      </xdr:nvGraphicFramePr>
      <xdr:xfrm>
        <a:off x="314325" y="6962775"/>
        <a:ext cx="7058025" cy="3419475"/>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6715125"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31</xdr:row>
      <xdr:rowOff>0</xdr:rowOff>
    </xdr:from>
    <xdr:to>
      <xdr:col>6</xdr:col>
      <xdr:colOff>266700</xdr:colOff>
      <xdr:row>31</xdr:row>
      <xdr:rowOff>0</xdr:rowOff>
    </xdr:to>
    <xdr:graphicFrame macro="">
      <xdr:nvGraphicFramePr>
        <xdr:cNvPr id="5" name="5 Gráfico"/>
        <xdr:cNvGraphicFramePr/>
      </xdr:nvGraphicFramePr>
      <xdr:xfrm>
        <a:off x="638175" y="13611225"/>
        <a:ext cx="7067550" cy="0"/>
      </xdr:xfrm>
      <a:graphic>
        <a:graphicData uri="http://schemas.openxmlformats.org/drawingml/2006/chart">
          <c:chart xmlns:c="http://schemas.openxmlformats.org/drawingml/2006/chart" r:id="rId4"/>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6" name="5 Gráfico"/>
        <xdr:cNvGraphicFramePr/>
      </xdr:nvGraphicFramePr>
      <xdr:xfrm>
        <a:off x="638175" y="13611225"/>
        <a:ext cx="7067550" cy="0"/>
      </xdr:xfrm>
      <a:graphic>
        <a:graphicData uri="http://schemas.openxmlformats.org/drawingml/2006/chart">
          <c:chart xmlns:c="http://schemas.openxmlformats.org/drawingml/2006/chart" r:id="rId5"/>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7" name="5 Gráfico"/>
        <xdr:cNvGraphicFramePr/>
      </xdr:nvGraphicFramePr>
      <xdr:xfrm>
        <a:off x="638175" y="13611225"/>
        <a:ext cx="7067550" cy="0"/>
      </xdr:xfrm>
      <a:graphic>
        <a:graphicData uri="http://schemas.openxmlformats.org/drawingml/2006/chart">
          <c:chart xmlns:c="http://schemas.openxmlformats.org/drawingml/2006/chart" r:id="rId6"/>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29</xdr:row>
      <xdr:rowOff>0</xdr:rowOff>
    </xdr:from>
    <xdr:to>
      <xdr:col>6</xdr:col>
      <xdr:colOff>266700</xdr:colOff>
      <xdr:row>29</xdr:row>
      <xdr:rowOff>0</xdr:rowOff>
    </xdr:to>
    <xdr:graphicFrame macro="">
      <xdr:nvGraphicFramePr>
        <xdr:cNvPr id="2" name="5 Gráfico"/>
        <xdr:cNvGraphicFramePr/>
      </xdr:nvGraphicFramePr>
      <xdr:xfrm>
        <a:off x="638175" y="15230475"/>
        <a:ext cx="782955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25</xdr:row>
      <xdr:rowOff>76200</xdr:rowOff>
    </xdr:from>
    <xdr:to>
      <xdr:col>5</xdr:col>
      <xdr:colOff>771525</xdr:colOff>
      <xdr:row>25</xdr:row>
      <xdr:rowOff>3495675</xdr:rowOff>
    </xdr:to>
    <xdr:graphicFrame macro="">
      <xdr:nvGraphicFramePr>
        <xdr:cNvPr id="3" name="5 Gráfico"/>
        <xdr:cNvGraphicFramePr/>
      </xdr:nvGraphicFramePr>
      <xdr:xfrm>
        <a:off x="314325" y="5695950"/>
        <a:ext cx="7820025" cy="3419475"/>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7477125"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32</xdr:row>
      <xdr:rowOff>0</xdr:rowOff>
    </xdr:from>
    <xdr:to>
      <xdr:col>6</xdr:col>
      <xdr:colOff>266700</xdr:colOff>
      <xdr:row>32</xdr:row>
      <xdr:rowOff>0</xdr:rowOff>
    </xdr:to>
    <xdr:graphicFrame macro="">
      <xdr:nvGraphicFramePr>
        <xdr:cNvPr id="2" name="5 Gráfico"/>
        <xdr:cNvGraphicFramePr/>
      </xdr:nvGraphicFramePr>
      <xdr:xfrm>
        <a:off x="638175" y="16706850"/>
        <a:ext cx="701040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28</xdr:row>
      <xdr:rowOff>76200</xdr:rowOff>
    </xdr:from>
    <xdr:to>
      <xdr:col>5</xdr:col>
      <xdr:colOff>771525</xdr:colOff>
      <xdr:row>28</xdr:row>
      <xdr:rowOff>3495675</xdr:rowOff>
    </xdr:to>
    <xdr:graphicFrame macro="">
      <xdr:nvGraphicFramePr>
        <xdr:cNvPr id="3" name="5 Gráfico"/>
        <xdr:cNvGraphicFramePr/>
      </xdr:nvGraphicFramePr>
      <xdr:xfrm>
        <a:off x="314325" y="7153275"/>
        <a:ext cx="7019925" cy="3419475"/>
      </xdr:xfrm>
      <a:graphic>
        <a:graphicData uri="http://schemas.openxmlformats.org/drawingml/2006/chart">
          <c:chart xmlns:c="http://schemas.openxmlformats.org/drawingml/2006/chart" r:id="rId2"/>
        </a:graphicData>
      </a:graphic>
    </xdr:graphicFrame>
    <xdr:clientData/>
  </xdr:twoCellAnchor>
  <xdr:twoCellAnchor>
    <xdr:from>
      <xdr:col>0</xdr:col>
      <xdr:colOff>638175</xdr:colOff>
      <xdr:row>32</xdr:row>
      <xdr:rowOff>0</xdr:rowOff>
    </xdr:from>
    <xdr:to>
      <xdr:col>6</xdr:col>
      <xdr:colOff>266700</xdr:colOff>
      <xdr:row>32</xdr:row>
      <xdr:rowOff>0</xdr:rowOff>
    </xdr:to>
    <xdr:graphicFrame macro="">
      <xdr:nvGraphicFramePr>
        <xdr:cNvPr id="4" name="5 Gráfico"/>
        <xdr:cNvGraphicFramePr/>
      </xdr:nvGraphicFramePr>
      <xdr:xfrm>
        <a:off x="638175" y="16706850"/>
        <a:ext cx="7010400" cy="0"/>
      </xdr:xfrm>
      <a:graphic>
        <a:graphicData uri="http://schemas.openxmlformats.org/drawingml/2006/chart">
          <c:chart xmlns:c="http://schemas.openxmlformats.org/drawingml/2006/chart" r:id="rId3"/>
        </a:graphicData>
      </a:graphic>
    </xdr:graphicFrame>
    <xdr:clientData/>
  </xdr:twoCellAnchor>
  <xdr:twoCellAnchor>
    <xdr:from>
      <xdr:col>0</xdr:col>
      <xdr:colOff>638175</xdr:colOff>
      <xdr:row>32</xdr:row>
      <xdr:rowOff>0</xdr:rowOff>
    </xdr:from>
    <xdr:to>
      <xdr:col>6</xdr:col>
      <xdr:colOff>266700</xdr:colOff>
      <xdr:row>32</xdr:row>
      <xdr:rowOff>0</xdr:rowOff>
    </xdr:to>
    <xdr:graphicFrame macro="">
      <xdr:nvGraphicFramePr>
        <xdr:cNvPr id="5" name="4 Gráfico"/>
        <xdr:cNvGraphicFramePr/>
      </xdr:nvGraphicFramePr>
      <xdr:xfrm>
        <a:off x="638175" y="16706850"/>
        <a:ext cx="7010400" cy="0"/>
      </xdr:xfrm>
      <a:graphic>
        <a:graphicData uri="http://schemas.openxmlformats.org/drawingml/2006/chart">
          <c:chart xmlns:c="http://schemas.openxmlformats.org/drawingml/2006/chart" r:id="rId4"/>
        </a:graphicData>
      </a:graphic>
    </xdr:graphicFrame>
    <xdr:clientData/>
  </xdr:twoCellAnchor>
  <xdr:twoCellAnchor>
    <xdr:from>
      <xdr:col>0</xdr:col>
      <xdr:colOff>638175</xdr:colOff>
      <xdr:row>32</xdr:row>
      <xdr:rowOff>0</xdr:rowOff>
    </xdr:from>
    <xdr:to>
      <xdr:col>6</xdr:col>
      <xdr:colOff>266700</xdr:colOff>
      <xdr:row>32</xdr:row>
      <xdr:rowOff>0</xdr:rowOff>
    </xdr:to>
    <xdr:graphicFrame macro="">
      <xdr:nvGraphicFramePr>
        <xdr:cNvPr id="6" name="5 Gráfico"/>
        <xdr:cNvGraphicFramePr/>
      </xdr:nvGraphicFramePr>
      <xdr:xfrm>
        <a:off x="638175" y="16706850"/>
        <a:ext cx="7010400" cy="0"/>
      </xdr:xfrm>
      <a:graphic>
        <a:graphicData uri="http://schemas.openxmlformats.org/drawingml/2006/chart">
          <c:chart xmlns:c="http://schemas.openxmlformats.org/drawingml/2006/chart" r:id="rId5"/>
        </a:graphicData>
      </a:graphic>
    </xdr:graphicFrame>
    <xdr:clientData/>
  </xdr:twoCellAnchor>
  <xdr:twoCellAnchor>
    <xdr:from>
      <xdr:col>6</xdr:col>
      <xdr:colOff>581025</xdr:colOff>
      <xdr:row>1</xdr:row>
      <xdr:rowOff>57150</xdr:rowOff>
    </xdr:from>
    <xdr:to>
      <xdr:col>6</xdr:col>
      <xdr:colOff>1190625</xdr:colOff>
      <xdr:row>4</xdr:row>
      <xdr:rowOff>57150</xdr:rowOff>
    </xdr:to>
    <xdr:sp macro="" fLocksText="0" textlink="">
      <xdr:nvSpPr>
        <xdr:cNvPr id="7" name="3 Flecha izquierda">
          <a:hlinkClick r:id="rId6"/>
        </xdr:cNvPr>
        <xdr:cNvSpPr/>
      </xdr:nvSpPr>
      <xdr:spPr>
        <a:xfrm>
          <a:off x="7962900" y="247650"/>
          <a:ext cx="609600"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57150</xdr:rowOff>
    </xdr:from>
    <xdr:to>
      <xdr:col>5</xdr:col>
      <xdr:colOff>733425</xdr:colOff>
      <xdr:row>4</xdr:row>
      <xdr:rowOff>57150</xdr:rowOff>
    </xdr:to>
    <xdr:sp macro="" fLocksText="0" textlink="">
      <xdr:nvSpPr>
        <xdr:cNvPr id="3" name="2 Flecha izquierda">
          <a:hlinkClick r:id="rId1"/>
        </xdr:cNvPr>
        <xdr:cNvSpPr/>
      </xdr:nvSpPr>
      <xdr:spPr>
        <a:xfrm>
          <a:off x="5924550" y="247650"/>
          <a:ext cx="619125"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twoCellAnchor>
    <xdr:from>
      <xdr:col>0</xdr:col>
      <xdr:colOff>638175</xdr:colOff>
      <xdr:row>28</xdr:row>
      <xdr:rowOff>0</xdr:rowOff>
    </xdr:from>
    <xdr:to>
      <xdr:col>6</xdr:col>
      <xdr:colOff>266700</xdr:colOff>
      <xdr:row>28</xdr:row>
      <xdr:rowOff>0</xdr:rowOff>
    </xdr:to>
    <xdr:graphicFrame macro="">
      <xdr:nvGraphicFramePr>
        <xdr:cNvPr id="4" name="5 Gráfico"/>
        <xdr:cNvGraphicFramePr/>
      </xdr:nvGraphicFramePr>
      <xdr:xfrm>
        <a:off x="638175" y="10906125"/>
        <a:ext cx="6276975" cy="0"/>
      </xdr:xfrm>
      <a:graphic>
        <a:graphicData uri="http://schemas.openxmlformats.org/drawingml/2006/chart">
          <c:chart xmlns:c="http://schemas.openxmlformats.org/drawingml/2006/chart" r:id="rId2"/>
        </a:graphicData>
      </a:graphic>
    </xdr:graphicFrame>
    <xdr:clientData/>
  </xdr:twoCellAnchor>
  <xdr:twoCellAnchor>
    <xdr:from>
      <xdr:col>0</xdr:col>
      <xdr:colOff>314325</xdr:colOff>
      <xdr:row>24</xdr:row>
      <xdr:rowOff>76200</xdr:rowOff>
    </xdr:from>
    <xdr:to>
      <xdr:col>5</xdr:col>
      <xdr:colOff>771525</xdr:colOff>
      <xdr:row>24</xdr:row>
      <xdr:rowOff>3514725</xdr:rowOff>
    </xdr:to>
    <xdr:graphicFrame macro="">
      <xdr:nvGraphicFramePr>
        <xdr:cNvPr id="5" name="5 Gráfico"/>
        <xdr:cNvGraphicFramePr/>
      </xdr:nvGraphicFramePr>
      <xdr:xfrm>
        <a:off x="314325" y="6029325"/>
        <a:ext cx="6267450" cy="34385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25</xdr:row>
      <xdr:rowOff>161925</xdr:rowOff>
    </xdr:from>
    <xdr:to>
      <xdr:col>5</xdr:col>
      <xdr:colOff>38100</xdr:colOff>
      <xdr:row>25</xdr:row>
      <xdr:rowOff>161925</xdr:rowOff>
    </xdr:to>
    <xdr:graphicFrame macro="">
      <xdr:nvGraphicFramePr>
        <xdr:cNvPr id="2" name="1 Gráfico"/>
        <xdr:cNvGraphicFramePr/>
      </xdr:nvGraphicFramePr>
      <xdr:xfrm>
        <a:off x="1895475" y="4924425"/>
        <a:ext cx="5562600" cy="0"/>
      </xdr:xfrm>
      <a:graphic>
        <a:graphicData uri="http://schemas.openxmlformats.org/drawingml/2006/chart">
          <c:chart xmlns:c="http://schemas.openxmlformats.org/drawingml/2006/chart" r:id="rId1"/>
        </a:graphicData>
      </a:graphic>
    </xdr:graphicFrame>
    <xdr:clientData/>
  </xdr:twoCellAnchor>
  <xdr:twoCellAnchor>
    <xdr:from>
      <xdr:col>5</xdr:col>
      <xdr:colOff>838200</xdr:colOff>
      <xdr:row>1</xdr:row>
      <xdr:rowOff>95250</xdr:rowOff>
    </xdr:from>
    <xdr:to>
      <xdr:col>6</xdr:col>
      <xdr:colOff>561975</xdr:colOff>
      <xdr:row>4</xdr:row>
      <xdr:rowOff>76200</xdr:rowOff>
    </xdr:to>
    <xdr:sp macro="" fLocksText="0" textlink="">
      <xdr:nvSpPr>
        <xdr:cNvPr id="3" name="2 Flecha izquierda">
          <a:hlinkClick r:id="rId2"/>
        </xdr:cNvPr>
        <xdr:cNvSpPr/>
      </xdr:nvSpPr>
      <xdr:spPr>
        <a:xfrm>
          <a:off x="8258175" y="285750"/>
          <a:ext cx="561975" cy="5524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0</xdr:rowOff>
    </xdr:from>
    <xdr:to>
      <xdr:col>6</xdr:col>
      <xdr:colOff>266700</xdr:colOff>
      <xdr:row>28</xdr:row>
      <xdr:rowOff>0</xdr:rowOff>
    </xdr:to>
    <xdr:graphicFrame macro="">
      <xdr:nvGraphicFramePr>
        <xdr:cNvPr id="2" name="5 Gráfico"/>
        <xdr:cNvGraphicFramePr/>
      </xdr:nvGraphicFramePr>
      <xdr:xfrm>
        <a:off x="638175" y="11601450"/>
        <a:ext cx="62769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0</xdr:rowOff>
    </xdr:from>
    <xdr:to>
      <xdr:col>5</xdr:col>
      <xdr:colOff>457200</xdr:colOff>
      <xdr:row>24</xdr:row>
      <xdr:rowOff>3267075</xdr:rowOff>
    </xdr:to>
    <xdr:graphicFrame macro="">
      <xdr:nvGraphicFramePr>
        <xdr:cNvPr id="3" name="2 Gráfico"/>
        <xdr:cNvGraphicFramePr/>
      </xdr:nvGraphicFramePr>
      <xdr:xfrm>
        <a:off x="0" y="5762625"/>
        <a:ext cx="6267450" cy="3429000"/>
      </xdr:xfrm>
      <a:graphic>
        <a:graphicData uri="http://schemas.openxmlformats.org/drawingml/2006/chart">
          <c:chart xmlns:c="http://schemas.openxmlformats.org/drawingml/2006/chart" r:id="rId2"/>
        </a:graphicData>
      </a:graphic>
    </xdr:graphicFrame>
    <xdr:clientData/>
  </xdr:twoCellAnchor>
  <xdr:twoCellAnchor>
    <xdr:from>
      <xdr:col>6</xdr:col>
      <xdr:colOff>228600</xdr:colOff>
      <xdr:row>1</xdr:row>
      <xdr:rowOff>76200</xdr:rowOff>
    </xdr:from>
    <xdr:to>
      <xdr:col>6</xdr:col>
      <xdr:colOff>838200</xdr:colOff>
      <xdr:row>4</xdr:row>
      <xdr:rowOff>76200</xdr:rowOff>
    </xdr:to>
    <xdr:sp macro="" fLocksText="0" textlink="">
      <xdr:nvSpPr>
        <xdr:cNvPr id="4" name="3 Flecha izquierda">
          <a:hlinkClick r:id="rId3"/>
        </xdr:cNvPr>
        <xdr:cNvSpPr/>
      </xdr:nvSpPr>
      <xdr:spPr>
        <a:xfrm>
          <a:off x="6877050" y="266700"/>
          <a:ext cx="609600"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0"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2"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3"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29</xdr:row>
      <xdr:rowOff>0</xdr:rowOff>
    </xdr:from>
    <xdr:to>
      <xdr:col>6</xdr:col>
      <xdr:colOff>266700</xdr:colOff>
      <xdr:row>29</xdr:row>
      <xdr:rowOff>0</xdr:rowOff>
    </xdr:to>
    <xdr:graphicFrame macro="">
      <xdr:nvGraphicFramePr>
        <xdr:cNvPr id="2" name="1 Gráfico"/>
        <xdr:cNvGraphicFramePr/>
      </xdr:nvGraphicFramePr>
      <xdr:xfrm>
        <a:off x="638175" y="16373475"/>
        <a:ext cx="85629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25</xdr:row>
      <xdr:rowOff>57150</xdr:rowOff>
    </xdr:from>
    <xdr:to>
      <xdr:col>5</xdr:col>
      <xdr:colOff>781050</xdr:colOff>
      <xdr:row>25</xdr:row>
      <xdr:rowOff>3495675</xdr:rowOff>
    </xdr:to>
    <xdr:graphicFrame macro="">
      <xdr:nvGraphicFramePr>
        <xdr:cNvPr id="3" name="5 Gráfico"/>
        <xdr:cNvGraphicFramePr/>
      </xdr:nvGraphicFramePr>
      <xdr:xfrm>
        <a:off x="323850" y="6581775"/>
        <a:ext cx="8210550" cy="342900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xdr:row>
      <xdr:rowOff>57150</xdr:rowOff>
    </xdr:from>
    <xdr:to>
      <xdr:col>5</xdr:col>
      <xdr:colOff>733425</xdr:colOff>
      <xdr:row>4</xdr:row>
      <xdr:rowOff>57150</xdr:rowOff>
    </xdr:to>
    <xdr:sp macro="" fLocksText="0" textlink="">
      <xdr:nvSpPr>
        <xdr:cNvPr id="4" name="3 Flecha izquierda">
          <a:hlinkClick r:id="rId3"/>
        </xdr:cNvPr>
        <xdr:cNvSpPr/>
      </xdr:nvSpPr>
      <xdr:spPr>
        <a:xfrm>
          <a:off x="7867650" y="247650"/>
          <a:ext cx="619125" cy="4857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31</xdr:row>
      <xdr:rowOff>0</xdr:rowOff>
    </xdr:from>
    <xdr:to>
      <xdr:col>6</xdr:col>
      <xdr:colOff>266700</xdr:colOff>
      <xdr:row>31</xdr:row>
      <xdr:rowOff>0</xdr:rowOff>
    </xdr:to>
    <xdr:graphicFrame macro="">
      <xdr:nvGraphicFramePr>
        <xdr:cNvPr id="2" name="5 Gráfico"/>
        <xdr:cNvGraphicFramePr/>
      </xdr:nvGraphicFramePr>
      <xdr:xfrm>
        <a:off x="638175" y="14630400"/>
        <a:ext cx="11277600" cy="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27</xdr:row>
      <xdr:rowOff>76200</xdr:rowOff>
    </xdr:from>
    <xdr:to>
      <xdr:col>5</xdr:col>
      <xdr:colOff>771525</xdr:colOff>
      <xdr:row>27</xdr:row>
      <xdr:rowOff>3495675</xdr:rowOff>
    </xdr:to>
    <xdr:graphicFrame macro="">
      <xdr:nvGraphicFramePr>
        <xdr:cNvPr id="3" name="5 Gráfico"/>
        <xdr:cNvGraphicFramePr/>
      </xdr:nvGraphicFramePr>
      <xdr:xfrm>
        <a:off x="314325" y="6962775"/>
        <a:ext cx="7058025" cy="3419475"/>
      </xdr:xfrm>
      <a:graphic>
        <a:graphicData uri="http://schemas.openxmlformats.org/drawingml/2006/chart">
          <c:chart xmlns:c="http://schemas.openxmlformats.org/drawingml/2006/chart" r:id="rId2"/>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4" name="5 Gráfico"/>
        <xdr:cNvGraphicFramePr/>
      </xdr:nvGraphicFramePr>
      <xdr:xfrm>
        <a:off x="638175" y="14630400"/>
        <a:ext cx="11277600" cy="0"/>
      </xdr:xfrm>
      <a:graphic>
        <a:graphicData uri="http://schemas.openxmlformats.org/drawingml/2006/chart">
          <c:chart xmlns:c="http://schemas.openxmlformats.org/drawingml/2006/chart" r:id="rId3"/>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5" name="4 Gráfico"/>
        <xdr:cNvGraphicFramePr/>
      </xdr:nvGraphicFramePr>
      <xdr:xfrm>
        <a:off x="638175" y="14630400"/>
        <a:ext cx="11277600" cy="0"/>
      </xdr:xfrm>
      <a:graphic>
        <a:graphicData uri="http://schemas.openxmlformats.org/drawingml/2006/chart">
          <c:chart xmlns:c="http://schemas.openxmlformats.org/drawingml/2006/chart" r:id="rId4"/>
        </a:graphicData>
      </a:graphic>
    </xdr:graphicFrame>
    <xdr:clientData/>
  </xdr:twoCellAnchor>
  <xdr:twoCellAnchor>
    <xdr:from>
      <xdr:col>0</xdr:col>
      <xdr:colOff>638175</xdr:colOff>
      <xdr:row>31</xdr:row>
      <xdr:rowOff>0</xdr:rowOff>
    </xdr:from>
    <xdr:to>
      <xdr:col>6</xdr:col>
      <xdr:colOff>266700</xdr:colOff>
      <xdr:row>31</xdr:row>
      <xdr:rowOff>0</xdr:rowOff>
    </xdr:to>
    <xdr:graphicFrame macro="">
      <xdr:nvGraphicFramePr>
        <xdr:cNvPr id="6" name="5 Gráfico"/>
        <xdr:cNvGraphicFramePr/>
      </xdr:nvGraphicFramePr>
      <xdr:xfrm>
        <a:off x="638175" y="14630400"/>
        <a:ext cx="11277600" cy="0"/>
      </xdr:xfrm>
      <a:graphic>
        <a:graphicData uri="http://schemas.openxmlformats.org/drawingml/2006/chart">
          <c:chart xmlns:c="http://schemas.openxmlformats.org/drawingml/2006/chart" r:id="rId5"/>
        </a:graphicData>
      </a:graphic>
    </xdr:graphicFrame>
    <xdr:clientData/>
  </xdr:twoCellAnchor>
  <xdr:twoCellAnchor>
    <xdr:from>
      <xdr:col>6</xdr:col>
      <xdr:colOff>581025</xdr:colOff>
      <xdr:row>1</xdr:row>
      <xdr:rowOff>57150</xdr:rowOff>
    </xdr:from>
    <xdr:to>
      <xdr:col>6</xdr:col>
      <xdr:colOff>1190625</xdr:colOff>
      <xdr:row>4</xdr:row>
      <xdr:rowOff>57150</xdr:rowOff>
    </xdr:to>
    <xdr:sp macro="" fLocksText="0" textlink="">
      <xdr:nvSpPr>
        <xdr:cNvPr id="8" name="3 Flecha izquierda">
          <a:hlinkClick r:id="rId6"/>
        </xdr:cNvPr>
        <xdr:cNvSpPr/>
      </xdr:nvSpPr>
      <xdr:spPr>
        <a:xfrm>
          <a:off x="12230100" y="247650"/>
          <a:ext cx="609600" cy="5715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25</xdr:row>
      <xdr:rowOff>333375</xdr:rowOff>
    </xdr:from>
    <xdr:to>
      <xdr:col>5</xdr:col>
      <xdr:colOff>38100</xdr:colOff>
      <xdr:row>25</xdr:row>
      <xdr:rowOff>3200400</xdr:rowOff>
    </xdr:to>
    <xdr:graphicFrame macro="">
      <xdr:nvGraphicFramePr>
        <xdr:cNvPr id="2" name="1 Gráfico"/>
        <xdr:cNvGraphicFramePr/>
      </xdr:nvGraphicFramePr>
      <xdr:xfrm>
        <a:off x="1895475" y="5953125"/>
        <a:ext cx="5505450" cy="2857500"/>
      </xdr:xfrm>
      <a:graphic>
        <a:graphicData uri="http://schemas.openxmlformats.org/drawingml/2006/chart">
          <c:chart xmlns:c="http://schemas.openxmlformats.org/drawingml/2006/chart" r:id="rId1"/>
        </a:graphicData>
      </a:graphic>
    </xdr:graphicFrame>
    <xdr:clientData/>
  </xdr:twoCellAnchor>
  <xdr:twoCellAnchor>
    <xdr:from>
      <xdr:col>5</xdr:col>
      <xdr:colOff>838200</xdr:colOff>
      <xdr:row>1</xdr:row>
      <xdr:rowOff>95250</xdr:rowOff>
    </xdr:from>
    <xdr:to>
      <xdr:col>6</xdr:col>
      <xdr:colOff>561975</xdr:colOff>
      <xdr:row>4</xdr:row>
      <xdr:rowOff>76200</xdr:rowOff>
    </xdr:to>
    <xdr:sp macro="" fLocksText="0" textlink="">
      <xdr:nvSpPr>
        <xdr:cNvPr id="4" name="3 Flecha izquierda">
          <a:hlinkClick r:id="rId2"/>
        </xdr:cNvPr>
        <xdr:cNvSpPr/>
      </xdr:nvSpPr>
      <xdr:spPr>
        <a:xfrm>
          <a:off x="8201025" y="285750"/>
          <a:ext cx="561975" cy="5524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GESTION%20DE%20CALIDAD%20CONSERVATORIO\PROCESOS\GESTION%20DEL%20MEJORAMIENTO\FORMATOS\15-CUADRO%20DE%20CONTROL%20DE%20INDICAD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1 perfiles y compet"/>
      <sheetName val="CI2 Integridad  Policial"/>
      <sheetName val="CI3 Satisfacciòn "/>
      <sheetName val="CI4 Cultura organizacional"/>
      <sheetName val="CI5 Modelo Organizacional"/>
      <sheetName val="CI6  Desarrollo Tecnològico 2"/>
      <sheetName val="P1  Brindar Servicios AREDE"/>
      <sheetName val="P2  Prestar Servicios ARASO"/>
      <sheetName val="P3  Brindar Servicios VIVIENDA "/>
      <sheetName val="P4  Brindar Servicios AREDU"/>
      <sheetName val="P5 Admar TTHH MGH 2"/>
      <sheetName val="P6 Mejora Continùa"/>
      <sheetName val="P7 Desarrol Proc Comunicacic 2"/>
      <sheetName val="P8 Convenios Cooperaciòn 2"/>
      <sheetName val="R1 Gestionar recursos Ley "/>
      <sheetName val="R2 Gestionar recursos inversiòn"/>
      <sheetName val="R3 Control y utiliza recursos  "/>
      <sheetName val="C1 Garantizar comun  Bienestar "/>
      <sheetName val="CCI"/>
      <sheetName val="Satisfaccion del Cliente"/>
      <sheetName val="Cumplim. del Plan Desarrollo"/>
      <sheetName val="Efectividad en la ges.proyectos"/>
      <sheetName val="Gestion de Intercambios"/>
      <sheetName val="Efectividad en las Acc. Mej"/>
      <sheetName val="Cobertura"/>
      <sheetName val="Cualificacion docente"/>
      <sheetName val="Desemp.Docente"/>
      <sheetName val="Desemp.Academico"/>
      <sheetName val="Cumplimiento Plan Acred. A. C"/>
      <sheetName val="Docentes en Proy. Invest."/>
      <sheetName val="Efic.en la ej. de proy. de Inv."/>
      <sheetName val="Producción Academica"/>
      <sheetName val="Partic.docen en inv.formativa"/>
      <sheetName val="Cump.act.artis"/>
      <sheetName val="Proyecc.artisti"/>
      <sheetName val="Sosten.econ.prog.ext."/>
      <sheetName val="Efectividad activ.de Bienest."/>
      <sheetName val="Cump.cronog.act. SST"/>
      <sheetName val="Registro de Graduados"/>
      <sheetName val="Organ. series docum."/>
      <sheetName val="Nivel de satisfacción PQRS"/>
      <sheetName val="Fallos a favor de la Inst.acc.j"/>
      <sheetName val="Cumpl.Plan Capacit."/>
      <sheetName val="Actualización de Hojas de Vida"/>
      <sheetName val="Sostenibilidad Fciera"/>
      <sheetName val="Cumplim.en la ejec.pptal"/>
      <sheetName val="Cumpl.plan de mantenim"/>
      <sheetName val="Satisf.Usuario Proc. Bienes y S"/>
      <sheetName val="utilización del Serv.Biblioteca"/>
      <sheetName val="Utiliz. de instrument"/>
      <sheetName val="Inventario Fisico"/>
      <sheetName val="Oport.entrega certif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3">
          <cell r="D13" t="str">
            <v>Satisfacción del cliente</v>
          </cell>
        </row>
      </sheetData>
      <sheetData sheetId="19" refreshError="1">
        <row r="21">
          <cell r="C21" t="str">
            <v>Promedio de los resultados de la Evaluación Institucional </v>
          </cell>
        </row>
        <row r="22">
          <cell r="B22" t="str">
            <v>Enero</v>
          </cell>
        </row>
        <row r="23">
          <cell r="B23" t="str">
            <v>Julio</v>
          </cell>
        </row>
      </sheetData>
      <sheetData sheetId="20" refreshError="1"/>
      <sheetData sheetId="21" refreshError="1">
        <row r="21">
          <cell r="B21">
            <v>2014</v>
          </cell>
          <cell r="C21">
            <v>2015</v>
          </cell>
          <cell r="D21">
            <v>2016</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persons/person.xml><?xml version="1.0" encoding="utf-8"?>
<personList xmlns="http://schemas.microsoft.com/office/spreadsheetml/2018/threadedcomments" xmlns:x="http://schemas.openxmlformats.org/spreadsheetml/2006/main">
  <person displayName="RUBÉN MARTÍN" id="{012D5866-A717-44C0-8040-D31649819509}" userId="1dd890a4dafe1cf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9" dT="2020-06-04T21:08:18.63" personId="{012D5866-A717-44C0-8040-D31649819509}" id="{3529AF03-E11F-4B48-9471-20E66D3428F6}">
    <text>Cambie la formula de acuerdo a la realidad de como se mide actualmente</text>
  </threadedComment>
</ThreadedComments>
</file>

<file path=xl/threadedComments/threadedComment2.xml><?xml version="1.0" encoding="utf-8"?>
<ThreadedComments xmlns="http://schemas.microsoft.com/office/spreadsheetml/2018/threadedcomments" xmlns:x="http://schemas.openxmlformats.org/spreadsheetml/2006/main">
  <threadedComment ref="B29" dT="2020-06-04T21:09:13.68" personId="{012D5866-A717-44C0-8040-D31649819509}" id="{7EBDE28E-FD06-44AA-B077-E00439CF9546}">
    <text>AL finalizar el analisis hablan de un 97% de respuestas excelentes y buenas, yo veo 88%</text>
  </threadedComment>
  <threadedComment ref="H29" dT="2020-06-04T21:07:31.78" personId="{012D5866-A717-44C0-8040-D31649819509}" id="{1F093FB9-B0D6-4E0A-875C-EB9131E47CFE}">
    <text>Documentaron la acción?No se al finalizar el analisis de donde sale el 97% yo veo un 88%</text>
  </threadedComment>
</ThreadedComments>
</file>

<file path=xl/threadedComments/threadedComment3.xml><?xml version="1.0" encoding="utf-8"?>
<ThreadedComments xmlns="http://schemas.microsoft.com/office/spreadsheetml/2018/threadedcomments" xmlns:x="http://schemas.openxmlformats.org/spreadsheetml/2006/main">
  <threadedComment ref="B32" dT="2020-06-04T21:10:34.55" personId="{012D5866-A717-44C0-8040-D31649819509}" id="{D40D510F-CB28-4FD3-8D36-8CCC15C41E7C}">
    <text>En el conservatorio no existen subprocesos, tal vez el área</text>
  </threadedComment>
</ThreadedComments>
</file>

<file path=xl/threadedComments/threadedComment4.xml><?xml version="1.0" encoding="utf-8"?>
<ThreadedComments xmlns="http://schemas.microsoft.com/office/spreadsheetml/2018/threadedcomments" xmlns:x="http://schemas.openxmlformats.org/spreadsheetml/2006/main">
  <threadedComment ref="D9" dT="2020-06-04T21:08:18.63" personId="{012D5866-A717-44C0-8040-D31649819509}" id="{3529AF03-E11F-4B49-9471-20E66D3428F6}">
    <text>Cambie la formula de acuerdo a la realidad de como se mide actualmente</text>
  </threadedComment>
</ThreadedComments>
</file>

<file path=xl/threadedComments/threadedComment5.xml><?xml version="1.0" encoding="utf-8"?>
<ThreadedComments xmlns="http://schemas.microsoft.com/office/spreadsheetml/2018/threadedcomments" xmlns:x="http://schemas.openxmlformats.org/spreadsheetml/2006/main">
  <threadedComment ref="B29" dT="2020-06-04T21:09:13.68" personId="{012D5866-A717-44C0-8040-D31649819509}" id="{7EBDE28E-FD06-44AB-B077-E00439CF9546}">
    <text>AL finalizar el analisis hablan de un 97% de respuestas excelentes y buenas, yo veo 88%</text>
  </threadedComment>
  <threadedComment ref="H29" dT="2020-06-04T21:07:31.78" personId="{012D5866-A717-44C0-8040-D31649819509}" id="{1F093FB9-B0D6-4E0B-875C-EB9131E47CFE}">
    <text>Documentaron la acción?No se al finalizar el analisis de donde sale el 97% yo veo un 88%</text>
  </threadedComment>
</ThreadedComments>
</file>

<file path=xl/threadedComments/threadedComment6.xml><?xml version="1.0" encoding="utf-8"?>
<ThreadedComments xmlns="http://schemas.microsoft.com/office/spreadsheetml/2018/threadedcomments" xmlns:x="http://schemas.openxmlformats.org/spreadsheetml/2006/main">
  <threadedComment ref="B31" dT="2020-06-04T21:10:34.55" personId="{012D5866-A717-44C0-8040-D31649819509}" id="{D40D510F-CB28-4FD4-8D36-8CCC15C41E7C}">
    <text>En el conservatorio no existen subprocesos, tal vez el área</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5" Type="http://schemas.microsoft.com/office/2017/10/relationships/threadedComment" Target="../threadedComments/threadedComment2.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hilipphutter.com/" TargetMode="External" /><Relationship Id="rId2" Type="http://schemas.openxmlformats.org/officeDocument/2006/relationships/comments" Target="../comments20.xml" /><Relationship Id="rId3" Type="http://schemas.openxmlformats.org/officeDocument/2006/relationships/vmlDrawing" Target="../drawings/vmlDrawing20.vml" /><Relationship Id="rId4" Type="http://schemas.openxmlformats.org/officeDocument/2006/relationships/drawing" Target="../drawings/drawing20.xml" /><Relationship Id="rId5"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2.xml" /><Relationship Id="rId4"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hyperlink" Target="http://www.philipphutter.com/" TargetMode="External" /><Relationship Id="rId2" Type="http://schemas.openxmlformats.org/officeDocument/2006/relationships/comments" Target="../comments25.xml" /><Relationship Id="rId3" Type="http://schemas.openxmlformats.org/officeDocument/2006/relationships/vmlDrawing" Target="../drawings/vmlDrawing25.vml" /><Relationship Id="rId4" Type="http://schemas.openxmlformats.org/officeDocument/2006/relationships/drawing" Target="../drawings/drawing25.xml" /><Relationship Id="rId5"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drawing" Target="../drawings/drawing26.xml" /><Relationship Id="rId4"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drawing" Target="../drawings/drawing27.xml" /><Relationship Id="rId4"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5" Type="http://schemas.microsoft.com/office/2017/10/relationships/threadedComment" Target="../threadedComments/threadedComment3.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philipphutter.com/" TargetMode="External" /><Relationship Id="rId2" Type="http://schemas.openxmlformats.org/officeDocument/2006/relationships/comments" Target="../comments30.xml" /><Relationship Id="rId3" Type="http://schemas.openxmlformats.org/officeDocument/2006/relationships/vmlDrawing" Target="../drawings/vmlDrawing30.vml" /><Relationship Id="rId4" Type="http://schemas.openxmlformats.org/officeDocument/2006/relationships/drawing" Target="../drawings/drawing30.xml" /><Relationship Id="rId5"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4" Type="http://schemas.microsoft.com/office/2017/10/relationships/threadedComment" Target="../threadedComments/threadedComment4.xml" /><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5" Type="http://schemas.microsoft.com/office/2017/10/relationships/threadedComment" Target="../threadedComments/threadedComment5.xml" /><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5" Type="http://schemas.microsoft.com/office/2017/10/relationships/threadedComment" Target="../threadedComments/threadedComment6.xml" /><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12"/>
  <sheetViews>
    <sheetView workbookViewId="0" topLeftCell="A1">
      <selection activeCell="C6" sqref="C6:G6"/>
    </sheetView>
  </sheetViews>
  <sheetFormatPr defaultColWidth="14.421875" defaultRowHeight="15"/>
  <cols>
    <col min="1" max="3" width="23.7109375" style="48" customWidth="1"/>
    <col min="4" max="4" width="33.140625" style="48" customWidth="1"/>
    <col min="5" max="5" width="28.00390625" style="48" customWidth="1"/>
    <col min="6" max="26" width="23.7109375" style="48" customWidth="1"/>
    <col min="27" max="16384" width="14.421875" style="48" customWidth="1"/>
  </cols>
  <sheetData>
    <row r="1" spans="1:26" s="404" customFormat="1" ht="15.75" customHeight="1">
      <c r="A1" s="398"/>
      <c r="B1" s="399"/>
      <c r="C1" s="400" t="s">
        <v>0</v>
      </c>
      <c r="D1" s="401"/>
      <c r="E1" s="401"/>
      <c r="F1" s="401"/>
      <c r="G1" s="401"/>
      <c r="H1" s="402"/>
      <c r="I1" s="402"/>
      <c r="J1" s="402"/>
      <c r="K1" s="402"/>
      <c r="L1" s="402"/>
      <c r="M1" s="402"/>
      <c r="N1" s="402"/>
      <c r="O1" s="402"/>
      <c r="P1" s="402"/>
      <c r="Q1" s="402"/>
      <c r="R1" s="402"/>
      <c r="S1" s="402"/>
      <c r="T1" s="402"/>
      <c r="U1" s="403"/>
      <c r="V1" s="403"/>
      <c r="W1" s="403"/>
      <c r="X1" s="403"/>
      <c r="Y1" s="403"/>
      <c r="Z1" s="403"/>
    </row>
    <row r="2" spans="1:26" s="404" customFormat="1" ht="15.75" customHeight="1">
      <c r="A2" s="405"/>
      <c r="B2" s="399"/>
      <c r="C2" s="400" t="s">
        <v>1</v>
      </c>
      <c r="D2" s="401"/>
      <c r="E2" s="401"/>
      <c r="F2" s="401"/>
      <c r="G2" s="401"/>
      <c r="H2" s="402"/>
      <c r="I2" s="402"/>
      <c r="J2" s="402"/>
      <c r="K2" s="402"/>
      <c r="L2" s="402"/>
      <c r="M2" s="402"/>
      <c r="N2" s="402"/>
      <c r="O2" s="402"/>
      <c r="P2" s="402"/>
      <c r="Q2" s="402"/>
      <c r="R2" s="402"/>
      <c r="S2" s="402"/>
      <c r="T2" s="402"/>
      <c r="U2" s="403"/>
      <c r="V2" s="403"/>
      <c r="W2" s="403"/>
      <c r="X2" s="403"/>
      <c r="Y2" s="403"/>
      <c r="Z2" s="403"/>
    </row>
    <row r="3" spans="1:26" s="404" customFormat="1" ht="15.75" customHeight="1">
      <c r="A3" s="405"/>
      <c r="B3" s="399"/>
      <c r="C3" s="406"/>
      <c r="D3" s="407"/>
      <c r="E3" s="408"/>
      <c r="F3" s="408"/>
      <c r="G3" s="408"/>
      <c r="H3" s="402"/>
      <c r="I3" s="402"/>
      <c r="J3" s="402"/>
      <c r="K3" s="402"/>
      <c r="L3" s="402"/>
      <c r="M3" s="402"/>
      <c r="N3" s="402"/>
      <c r="O3" s="402"/>
      <c r="P3" s="402"/>
      <c r="Q3" s="402"/>
      <c r="R3" s="402"/>
      <c r="S3" s="402"/>
      <c r="T3" s="402"/>
      <c r="U3" s="403"/>
      <c r="V3" s="403"/>
      <c r="W3" s="403"/>
      <c r="X3" s="403"/>
      <c r="Y3" s="403"/>
      <c r="Z3" s="403"/>
    </row>
    <row r="4" spans="1:26" s="404" customFormat="1" ht="15.75" customHeight="1">
      <c r="A4" s="405"/>
      <c r="B4" s="399"/>
      <c r="C4" s="400" t="s">
        <v>2</v>
      </c>
      <c r="D4" s="401"/>
      <c r="E4" s="401"/>
      <c r="F4" s="401"/>
      <c r="G4" s="401"/>
      <c r="H4" s="402"/>
      <c r="I4" s="402"/>
      <c r="J4" s="402"/>
      <c r="K4" s="402"/>
      <c r="L4" s="402"/>
      <c r="M4" s="402"/>
      <c r="N4" s="402"/>
      <c r="O4" s="402"/>
      <c r="P4" s="402"/>
      <c r="Q4" s="402"/>
      <c r="R4" s="402"/>
      <c r="S4" s="402"/>
      <c r="T4" s="402"/>
      <c r="U4" s="403"/>
      <c r="V4" s="403"/>
      <c r="W4" s="403"/>
      <c r="X4" s="403"/>
      <c r="Y4" s="403"/>
      <c r="Z4" s="403"/>
    </row>
    <row r="5" spans="1:26" s="404" customFormat="1" ht="15.75" customHeight="1">
      <c r="A5" s="405"/>
      <c r="B5" s="399"/>
      <c r="C5" s="400" t="s">
        <v>954</v>
      </c>
      <c r="D5" s="401"/>
      <c r="E5" s="401"/>
      <c r="F5" s="401"/>
      <c r="G5" s="401"/>
      <c r="H5" s="402"/>
      <c r="I5" s="402"/>
      <c r="J5" s="402"/>
      <c r="K5" s="402"/>
      <c r="L5" s="402"/>
      <c r="M5" s="402"/>
      <c r="N5" s="402"/>
      <c r="O5" s="402"/>
      <c r="P5" s="402"/>
      <c r="Q5" s="402"/>
      <c r="R5" s="402"/>
      <c r="S5" s="402"/>
      <c r="T5" s="402"/>
      <c r="U5" s="403"/>
      <c r="V5" s="403"/>
      <c r="W5" s="403"/>
      <c r="X5" s="403"/>
      <c r="Y5" s="403"/>
      <c r="Z5" s="403"/>
    </row>
    <row r="6" spans="1:26" s="404" customFormat="1" ht="15.75" customHeight="1">
      <c r="A6" s="409"/>
      <c r="B6" s="399"/>
      <c r="C6" s="410" t="s">
        <v>955</v>
      </c>
      <c r="D6" s="411"/>
      <c r="E6" s="411"/>
      <c r="F6" s="411"/>
      <c r="G6" s="411"/>
      <c r="H6" s="402"/>
      <c r="I6" s="402"/>
      <c r="J6" s="402"/>
      <c r="K6" s="402"/>
      <c r="L6" s="402"/>
      <c r="M6" s="402"/>
      <c r="N6" s="402"/>
      <c r="O6" s="402"/>
      <c r="P6" s="402"/>
      <c r="Q6" s="402"/>
      <c r="R6" s="402"/>
      <c r="S6" s="402"/>
      <c r="T6" s="402"/>
      <c r="U6" s="403"/>
      <c r="V6" s="403"/>
      <c r="W6" s="403"/>
      <c r="X6" s="403"/>
      <c r="Y6" s="403"/>
      <c r="Z6" s="403"/>
    </row>
    <row r="7" spans="1:22" s="4" customFormat="1" ht="51.75" customHeight="1">
      <c r="A7" s="1" t="s">
        <v>3</v>
      </c>
      <c r="B7" s="1" t="s">
        <v>4</v>
      </c>
      <c r="C7" s="2" t="s">
        <v>5</v>
      </c>
      <c r="D7" s="2" t="s">
        <v>6</v>
      </c>
      <c r="E7" s="2" t="s">
        <v>7</v>
      </c>
      <c r="F7" s="2" t="s">
        <v>8</v>
      </c>
      <c r="G7" s="2" t="s">
        <v>9</v>
      </c>
      <c r="H7" s="1"/>
      <c r="I7" s="1"/>
      <c r="J7" s="1"/>
      <c r="K7" s="1"/>
      <c r="L7" s="1"/>
      <c r="M7" s="1"/>
      <c r="N7" s="1"/>
      <c r="O7" s="1"/>
      <c r="P7" s="1"/>
      <c r="Q7" s="1"/>
      <c r="R7" s="1"/>
      <c r="S7" s="1"/>
      <c r="T7" s="1" t="s">
        <v>11</v>
      </c>
      <c r="U7" s="3"/>
      <c r="V7" s="3"/>
    </row>
    <row r="8" spans="1:22" s="4" customFormat="1" ht="34.5" customHeight="1">
      <c r="A8" s="1"/>
      <c r="B8" s="1"/>
      <c r="C8" s="1"/>
      <c r="D8" s="1"/>
      <c r="E8" s="1"/>
      <c r="F8" s="1"/>
      <c r="G8" s="1"/>
      <c r="H8" s="1" t="s">
        <v>12</v>
      </c>
      <c r="I8" s="1" t="s">
        <v>13</v>
      </c>
      <c r="J8" s="1" t="s">
        <v>14</v>
      </c>
      <c r="K8" s="1" t="s">
        <v>15</v>
      </c>
      <c r="L8" s="1" t="s">
        <v>16</v>
      </c>
      <c r="M8" s="1" t="s">
        <v>17</v>
      </c>
      <c r="N8" s="1" t="s">
        <v>18</v>
      </c>
      <c r="O8" s="1" t="s">
        <v>19</v>
      </c>
      <c r="P8" s="1" t="s">
        <v>20</v>
      </c>
      <c r="Q8" s="1" t="s">
        <v>21</v>
      </c>
      <c r="R8" s="1" t="s">
        <v>22</v>
      </c>
      <c r="S8" s="1" t="s">
        <v>23</v>
      </c>
      <c r="T8" s="1"/>
      <c r="U8" s="5"/>
      <c r="V8" s="5"/>
    </row>
    <row r="9" spans="1:22" s="4" customFormat="1" ht="114.75" customHeight="1">
      <c r="A9" s="332" t="s">
        <v>24</v>
      </c>
      <c r="B9" s="6" t="s">
        <v>25</v>
      </c>
      <c r="C9" s="224" t="s">
        <v>26</v>
      </c>
      <c r="D9" s="7" t="s">
        <v>843</v>
      </c>
      <c r="E9" s="7" t="s">
        <v>28</v>
      </c>
      <c r="F9" s="7" t="s">
        <v>41</v>
      </c>
      <c r="G9" s="11">
        <v>0.7</v>
      </c>
      <c r="H9" s="12">
        <f>+'Satisfacción del Cliente 2021'!C22</f>
        <v>0.9</v>
      </c>
      <c r="I9" s="7"/>
      <c r="J9" s="7"/>
      <c r="K9" s="9"/>
      <c r="L9" s="7"/>
      <c r="M9" s="7"/>
      <c r="N9" s="248"/>
      <c r="O9" s="7"/>
      <c r="P9" s="7"/>
      <c r="Q9" s="9"/>
      <c r="R9" s="7"/>
      <c r="S9" s="7"/>
      <c r="T9" s="10"/>
      <c r="U9" s="5"/>
      <c r="V9" s="5"/>
    </row>
    <row r="10" spans="1:22" s="4" customFormat="1" ht="157.5" customHeight="1">
      <c r="A10" s="333"/>
      <c r="B10" s="7"/>
      <c r="C10" s="224" t="s">
        <v>30</v>
      </c>
      <c r="D10" s="7" t="s">
        <v>31</v>
      </c>
      <c r="E10" s="7" t="s">
        <v>32</v>
      </c>
      <c r="F10" s="7" t="s">
        <v>857</v>
      </c>
      <c r="G10" s="11">
        <v>0.8</v>
      </c>
      <c r="H10" s="12">
        <f>+'Cumpl. Plan Desarrollo 2021'!D22</f>
        <v>0.8958333333333334</v>
      </c>
      <c r="I10" s="7"/>
      <c r="J10" s="7"/>
      <c r="K10" s="324"/>
      <c r="L10" s="12">
        <f>'Cumpl. Plan Desarrollo 2021'!D23</f>
        <v>0.6</v>
      </c>
      <c r="M10" s="325"/>
      <c r="N10" s="324"/>
      <c r="O10" s="325"/>
      <c r="P10" s="12">
        <f>'Cumpl. Plan Desarrollo 2021'!D25</f>
        <v>0.631578947368421</v>
      </c>
      <c r="Q10" s="324"/>
      <c r="R10" s="7"/>
      <c r="S10" s="7"/>
      <c r="T10" s="10"/>
      <c r="U10" s="5"/>
      <c r="V10" s="5"/>
    </row>
    <row r="11" spans="1:22" s="4" customFormat="1" ht="114.75" customHeight="1">
      <c r="A11" s="333"/>
      <c r="B11" s="7"/>
      <c r="C11" s="224" t="s">
        <v>34</v>
      </c>
      <c r="D11" s="7" t="s">
        <v>653</v>
      </c>
      <c r="E11" s="7" t="s">
        <v>654</v>
      </c>
      <c r="F11" s="7" t="s">
        <v>41</v>
      </c>
      <c r="G11" s="11">
        <v>0.8</v>
      </c>
      <c r="H11" s="14"/>
      <c r="I11" s="7"/>
      <c r="J11" s="7"/>
      <c r="K11" s="9"/>
      <c r="L11" s="7"/>
      <c r="M11" s="7"/>
      <c r="N11" s="7"/>
      <c r="O11" s="7"/>
      <c r="P11" s="7"/>
      <c r="Q11" s="9"/>
      <c r="R11" s="7"/>
      <c r="S11" s="7"/>
      <c r="T11" s="10"/>
      <c r="U11" s="5"/>
      <c r="V11" s="5"/>
    </row>
    <row r="12" spans="1:20" s="21" customFormat="1" ht="228" customHeight="1">
      <c r="A12" s="334"/>
      <c r="B12" s="15" t="s">
        <v>37</v>
      </c>
      <c r="C12" s="225" t="s">
        <v>38</v>
      </c>
      <c r="D12" s="16" t="s">
        <v>39</v>
      </c>
      <c r="E12" s="16" t="s">
        <v>40</v>
      </c>
      <c r="F12" s="17" t="s">
        <v>41</v>
      </c>
      <c r="G12" s="18"/>
      <c r="H12" s="226">
        <f>'Gestión de Intercambios 2021'!F22</f>
        <v>0.4375</v>
      </c>
      <c r="I12" s="20"/>
      <c r="J12" s="7"/>
      <c r="K12" s="7"/>
      <c r="L12" s="9"/>
      <c r="M12" s="7"/>
      <c r="N12" s="7"/>
      <c r="O12" s="7"/>
      <c r="P12" s="7"/>
      <c r="Q12" s="7"/>
      <c r="R12" s="9"/>
      <c r="S12" s="249"/>
      <c r="T12" s="20"/>
    </row>
    <row r="13" s="67" customFormat="1" ht="15"/>
    <row r="14" s="67" customFormat="1" ht="15"/>
    <row r="15" s="67" customFormat="1" ht="15"/>
    <row r="16" s="67" customFormat="1" ht="15"/>
  </sheetData>
  <mergeCells count="7">
    <mergeCell ref="C1:G1"/>
    <mergeCell ref="C2:G2"/>
    <mergeCell ref="A1:B6"/>
    <mergeCell ref="C4:G4"/>
    <mergeCell ref="C5:G5"/>
    <mergeCell ref="C6:G6"/>
    <mergeCell ref="A9:A12"/>
  </mergeCells>
  <hyperlinks>
    <hyperlink ref="C9" location="'Satisfacción del Cliente 2021'!A1" display="Satisfacción del cliente"/>
    <hyperlink ref="C12" location="'Gestión de Intercambios 2021'!A1" display="Gestión de intercambios "/>
    <hyperlink ref="C11" location="'Efectiv. en la Ges. Proy 2021'!A1" display="Efectividad en la gestión de proyectos"/>
    <hyperlink ref="C10" location="'Cumpl. Plan Desarrollo 2021'!A1" display="Cumplimiento del plan de desarrollo"/>
  </hyperlinks>
  <printOptions/>
  <pageMargins left="0.7" right="0.7" top="0.75" bottom="0.75" header="0.3" footer="0.3"/>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BL81"/>
  <sheetViews>
    <sheetView workbookViewId="0" topLeftCell="A1">
      <selection activeCell="A1" sqref="A1:G1"/>
    </sheetView>
  </sheetViews>
  <sheetFormatPr defaultColWidth="11.421875" defaultRowHeight="15"/>
  <cols>
    <col min="1" max="1" width="33.421875" style="23" customWidth="1"/>
    <col min="2" max="2" width="11.421875" style="23" customWidth="1"/>
    <col min="3" max="3" width="14.28125" style="23" customWidth="1"/>
    <col min="4" max="4" width="13.7109375" style="23" customWidth="1"/>
    <col min="5" max="5" width="14.28125" style="23" customWidth="1"/>
    <col min="6" max="6" width="12.57421875" style="23" customWidth="1"/>
    <col min="7" max="7" width="13.57421875" style="23" customWidth="1"/>
    <col min="8" max="8" width="14.7109375" style="23" customWidth="1"/>
    <col min="9" max="9" width="45.57421875" style="23" customWidth="1"/>
    <col min="10" max="10" width="19.421875" style="23" customWidth="1"/>
    <col min="11" max="11" width="20.7109375" style="23" customWidth="1"/>
    <col min="12" max="13" width="19.421875" style="23" customWidth="1"/>
    <col min="14" max="14" width="26.28125" style="23" customWidth="1"/>
    <col min="15" max="15" width="19.4218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13.7109375" style="23" customWidth="1"/>
    <col min="261" max="261" width="14.28125" style="23" customWidth="1"/>
    <col min="262" max="262" width="12.57421875" style="23" customWidth="1"/>
    <col min="263" max="263" width="13.57421875" style="23" customWidth="1"/>
    <col min="264" max="264" width="14.7109375" style="23" customWidth="1"/>
    <col min="265" max="265" width="45.57421875" style="23" customWidth="1"/>
    <col min="266" max="271" width="19.4218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13.7109375" style="23" customWidth="1"/>
    <col min="517" max="517" width="14.28125" style="23" customWidth="1"/>
    <col min="518" max="518" width="12.57421875" style="23" customWidth="1"/>
    <col min="519" max="519" width="13.57421875" style="23" customWidth="1"/>
    <col min="520" max="520" width="14.7109375" style="23" customWidth="1"/>
    <col min="521" max="521" width="45.57421875" style="23" customWidth="1"/>
    <col min="522" max="527" width="19.4218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13.7109375" style="23" customWidth="1"/>
    <col min="773" max="773" width="14.28125" style="23" customWidth="1"/>
    <col min="774" max="774" width="12.57421875" style="23" customWidth="1"/>
    <col min="775" max="775" width="13.57421875" style="23" customWidth="1"/>
    <col min="776" max="776" width="14.7109375" style="23" customWidth="1"/>
    <col min="777" max="777" width="45.57421875" style="23" customWidth="1"/>
    <col min="778" max="783" width="19.4218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13.7109375" style="23" customWidth="1"/>
    <col min="1029" max="1029" width="14.28125" style="23" customWidth="1"/>
    <col min="1030" max="1030" width="12.57421875" style="23" customWidth="1"/>
    <col min="1031" max="1031" width="13.57421875" style="23" customWidth="1"/>
    <col min="1032" max="1032" width="14.7109375" style="23" customWidth="1"/>
    <col min="1033" max="1033" width="45.57421875" style="23" customWidth="1"/>
    <col min="1034" max="1039" width="19.4218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13.7109375" style="23" customWidth="1"/>
    <col min="1285" max="1285" width="14.28125" style="23" customWidth="1"/>
    <col min="1286" max="1286" width="12.57421875" style="23" customWidth="1"/>
    <col min="1287" max="1287" width="13.57421875" style="23" customWidth="1"/>
    <col min="1288" max="1288" width="14.7109375" style="23" customWidth="1"/>
    <col min="1289" max="1289" width="45.57421875" style="23" customWidth="1"/>
    <col min="1290" max="1295" width="19.4218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13.7109375" style="23" customWidth="1"/>
    <col min="1541" max="1541" width="14.28125" style="23" customWidth="1"/>
    <col min="1542" max="1542" width="12.57421875" style="23" customWidth="1"/>
    <col min="1543" max="1543" width="13.57421875" style="23" customWidth="1"/>
    <col min="1544" max="1544" width="14.7109375" style="23" customWidth="1"/>
    <col min="1545" max="1545" width="45.57421875" style="23" customWidth="1"/>
    <col min="1546" max="1551" width="19.4218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13.7109375" style="23" customWidth="1"/>
    <col min="1797" max="1797" width="14.28125" style="23" customWidth="1"/>
    <col min="1798" max="1798" width="12.57421875" style="23" customWidth="1"/>
    <col min="1799" max="1799" width="13.57421875" style="23" customWidth="1"/>
    <col min="1800" max="1800" width="14.7109375" style="23" customWidth="1"/>
    <col min="1801" max="1801" width="45.57421875" style="23" customWidth="1"/>
    <col min="1802" max="1807" width="19.4218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13.7109375" style="23" customWidth="1"/>
    <col min="2053" max="2053" width="14.28125" style="23" customWidth="1"/>
    <col min="2054" max="2054" width="12.57421875" style="23" customWidth="1"/>
    <col min="2055" max="2055" width="13.57421875" style="23" customWidth="1"/>
    <col min="2056" max="2056" width="14.7109375" style="23" customWidth="1"/>
    <col min="2057" max="2057" width="45.57421875" style="23" customWidth="1"/>
    <col min="2058" max="2063" width="19.4218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13.7109375" style="23" customWidth="1"/>
    <col min="2309" max="2309" width="14.28125" style="23" customWidth="1"/>
    <col min="2310" max="2310" width="12.57421875" style="23" customWidth="1"/>
    <col min="2311" max="2311" width="13.57421875" style="23" customWidth="1"/>
    <col min="2312" max="2312" width="14.7109375" style="23" customWidth="1"/>
    <col min="2313" max="2313" width="45.57421875" style="23" customWidth="1"/>
    <col min="2314" max="2319" width="19.4218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13.7109375" style="23" customWidth="1"/>
    <col min="2565" max="2565" width="14.28125" style="23" customWidth="1"/>
    <col min="2566" max="2566" width="12.57421875" style="23" customWidth="1"/>
    <col min="2567" max="2567" width="13.57421875" style="23" customWidth="1"/>
    <col min="2568" max="2568" width="14.7109375" style="23" customWidth="1"/>
    <col min="2569" max="2569" width="45.57421875" style="23" customWidth="1"/>
    <col min="2570" max="2575" width="19.4218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13.7109375" style="23" customWidth="1"/>
    <col min="2821" max="2821" width="14.28125" style="23" customWidth="1"/>
    <col min="2822" max="2822" width="12.57421875" style="23" customWidth="1"/>
    <col min="2823" max="2823" width="13.57421875" style="23" customWidth="1"/>
    <col min="2824" max="2824" width="14.7109375" style="23" customWidth="1"/>
    <col min="2825" max="2825" width="45.57421875" style="23" customWidth="1"/>
    <col min="2826" max="2831" width="19.4218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13.7109375" style="23" customWidth="1"/>
    <col min="3077" max="3077" width="14.28125" style="23" customWidth="1"/>
    <col min="3078" max="3078" width="12.57421875" style="23" customWidth="1"/>
    <col min="3079" max="3079" width="13.57421875" style="23" customWidth="1"/>
    <col min="3080" max="3080" width="14.7109375" style="23" customWidth="1"/>
    <col min="3081" max="3081" width="45.57421875" style="23" customWidth="1"/>
    <col min="3082" max="3087" width="19.4218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13.7109375" style="23" customWidth="1"/>
    <col min="3333" max="3333" width="14.28125" style="23" customWidth="1"/>
    <col min="3334" max="3334" width="12.57421875" style="23" customWidth="1"/>
    <col min="3335" max="3335" width="13.57421875" style="23" customWidth="1"/>
    <col min="3336" max="3336" width="14.7109375" style="23" customWidth="1"/>
    <col min="3337" max="3337" width="45.57421875" style="23" customWidth="1"/>
    <col min="3338" max="3343" width="19.4218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13.7109375" style="23" customWidth="1"/>
    <col min="3589" max="3589" width="14.28125" style="23" customWidth="1"/>
    <col min="3590" max="3590" width="12.57421875" style="23" customWidth="1"/>
    <col min="3591" max="3591" width="13.57421875" style="23" customWidth="1"/>
    <col min="3592" max="3592" width="14.7109375" style="23" customWidth="1"/>
    <col min="3593" max="3593" width="45.57421875" style="23" customWidth="1"/>
    <col min="3594" max="3599" width="19.4218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13.7109375" style="23" customWidth="1"/>
    <col min="3845" max="3845" width="14.28125" style="23" customWidth="1"/>
    <col min="3846" max="3846" width="12.57421875" style="23" customWidth="1"/>
    <col min="3847" max="3847" width="13.57421875" style="23" customWidth="1"/>
    <col min="3848" max="3848" width="14.7109375" style="23" customWidth="1"/>
    <col min="3849" max="3849" width="45.57421875" style="23" customWidth="1"/>
    <col min="3850" max="3855" width="19.4218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13.7109375" style="23" customWidth="1"/>
    <col min="4101" max="4101" width="14.28125" style="23" customWidth="1"/>
    <col min="4102" max="4102" width="12.57421875" style="23" customWidth="1"/>
    <col min="4103" max="4103" width="13.57421875" style="23" customWidth="1"/>
    <col min="4104" max="4104" width="14.7109375" style="23" customWidth="1"/>
    <col min="4105" max="4105" width="45.57421875" style="23" customWidth="1"/>
    <col min="4106" max="4111" width="19.4218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13.7109375" style="23" customWidth="1"/>
    <col min="4357" max="4357" width="14.28125" style="23" customWidth="1"/>
    <col min="4358" max="4358" width="12.57421875" style="23" customWidth="1"/>
    <col min="4359" max="4359" width="13.57421875" style="23" customWidth="1"/>
    <col min="4360" max="4360" width="14.7109375" style="23" customWidth="1"/>
    <col min="4361" max="4361" width="45.57421875" style="23" customWidth="1"/>
    <col min="4362" max="4367" width="19.4218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13.7109375" style="23" customWidth="1"/>
    <col min="4613" max="4613" width="14.28125" style="23" customWidth="1"/>
    <col min="4614" max="4614" width="12.57421875" style="23" customWidth="1"/>
    <col min="4615" max="4615" width="13.57421875" style="23" customWidth="1"/>
    <col min="4616" max="4616" width="14.7109375" style="23" customWidth="1"/>
    <col min="4617" max="4617" width="45.57421875" style="23" customWidth="1"/>
    <col min="4618" max="4623" width="19.4218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13.7109375" style="23" customWidth="1"/>
    <col min="4869" max="4869" width="14.28125" style="23" customWidth="1"/>
    <col min="4870" max="4870" width="12.57421875" style="23" customWidth="1"/>
    <col min="4871" max="4871" width="13.57421875" style="23" customWidth="1"/>
    <col min="4872" max="4872" width="14.7109375" style="23" customWidth="1"/>
    <col min="4873" max="4873" width="45.57421875" style="23" customWidth="1"/>
    <col min="4874" max="4879" width="19.4218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13.7109375" style="23" customWidth="1"/>
    <col min="5125" max="5125" width="14.28125" style="23" customWidth="1"/>
    <col min="5126" max="5126" width="12.57421875" style="23" customWidth="1"/>
    <col min="5127" max="5127" width="13.57421875" style="23" customWidth="1"/>
    <col min="5128" max="5128" width="14.7109375" style="23" customWidth="1"/>
    <col min="5129" max="5129" width="45.57421875" style="23" customWidth="1"/>
    <col min="5130" max="5135" width="19.4218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13.7109375" style="23" customWidth="1"/>
    <col min="5381" max="5381" width="14.28125" style="23" customWidth="1"/>
    <col min="5382" max="5382" width="12.57421875" style="23" customWidth="1"/>
    <col min="5383" max="5383" width="13.57421875" style="23" customWidth="1"/>
    <col min="5384" max="5384" width="14.7109375" style="23" customWidth="1"/>
    <col min="5385" max="5385" width="45.57421875" style="23" customWidth="1"/>
    <col min="5386" max="5391" width="19.4218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13.7109375" style="23" customWidth="1"/>
    <col min="5637" max="5637" width="14.28125" style="23" customWidth="1"/>
    <col min="5638" max="5638" width="12.57421875" style="23" customWidth="1"/>
    <col min="5639" max="5639" width="13.57421875" style="23" customWidth="1"/>
    <col min="5640" max="5640" width="14.7109375" style="23" customWidth="1"/>
    <col min="5641" max="5641" width="45.57421875" style="23" customWidth="1"/>
    <col min="5642" max="5647" width="19.4218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13.7109375" style="23" customWidth="1"/>
    <col min="5893" max="5893" width="14.28125" style="23" customWidth="1"/>
    <col min="5894" max="5894" width="12.57421875" style="23" customWidth="1"/>
    <col min="5895" max="5895" width="13.57421875" style="23" customWidth="1"/>
    <col min="5896" max="5896" width="14.7109375" style="23" customWidth="1"/>
    <col min="5897" max="5897" width="45.57421875" style="23" customWidth="1"/>
    <col min="5898" max="5903" width="19.4218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13.7109375" style="23" customWidth="1"/>
    <col min="6149" max="6149" width="14.28125" style="23" customWidth="1"/>
    <col min="6150" max="6150" width="12.57421875" style="23" customWidth="1"/>
    <col min="6151" max="6151" width="13.57421875" style="23" customWidth="1"/>
    <col min="6152" max="6152" width="14.7109375" style="23" customWidth="1"/>
    <col min="6153" max="6153" width="45.57421875" style="23" customWidth="1"/>
    <col min="6154" max="6159" width="19.4218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13.7109375" style="23" customWidth="1"/>
    <col min="6405" max="6405" width="14.28125" style="23" customWidth="1"/>
    <col min="6406" max="6406" width="12.57421875" style="23" customWidth="1"/>
    <col min="6407" max="6407" width="13.57421875" style="23" customWidth="1"/>
    <col min="6408" max="6408" width="14.7109375" style="23" customWidth="1"/>
    <col min="6409" max="6409" width="45.57421875" style="23" customWidth="1"/>
    <col min="6410" max="6415" width="19.4218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13.7109375" style="23" customWidth="1"/>
    <col min="6661" max="6661" width="14.28125" style="23" customWidth="1"/>
    <col min="6662" max="6662" width="12.57421875" style="23" customWidth="1"/>
    <col min="6663" max="6663" width="13.57421875" style="23" customWidth="1"/>
    <col min="6664" max="6664" width="14.7109375" style="23" customWidth="1"/>
    <col min="6665" max="6665" width="45.57421875" style="23" customWidth="1"/>
    <col min="6666" max="6671" width="19.4218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13.7109375" style="23" customWidth="1"/>
    <col min="6917" max="6917" width="14.28125" style="23" customWidth="1"/>
    <col min="6918" max="6918" width="12.57421875" style="23" customWidth="1"/>
    <col min="6919" max="6919" width="13.57421875" style="23" customWidth="1"/>
    <col min="6920" max="6920" width="14.7109375" style="23" customWidth="1"/>
    <col min="6921" max="6921" width="45.57421875" style="23" customWidth="1"/>
    <col min="6922" max="6927" width="19.4218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13.7109375" style="23" customWidth="1"/>
    <col min="7173" max="7173" width="14.28125" style="23" customWidth="1"/>
    <col min="7174" max="7174" width="12.57421875" style="23" customWidth="1"/>
    <col min="7175" max="7175" width="13.57421875" style="23" customWidth="1"/>
    <col min="7176" max="7176" width="14.7109375" style="23" customWidth="1"/>
    <col min="7177" max="7177" width="45.57421875" style="23" customWidth="1"/>
    <col min="7178" max="7183" width="19.4218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13.7109375" style="23" customWidth="1"/>
    <col min="7429" max="7429" width="14.28125" style="23" customWidth="1"/>
    <col min="7430" max="7430" width="12.57421875" style="23" customWidth="1"/>
    <col min="7431" max="7431" width="13.57421875" style="23" customWidth="1"/>
    <col min="7432" max="7432" width="14.7109375" style="23" customWidth="1"/>
    <col min="7433" max="7433" width="45.57421875" style="23" customWidth="1"/>
    <col min="7434" max="7439" width="19.4218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13.7109375" style="23" customWidth="1"/>
    <col min="7685" max="7685" width="14.28125" style="23" customWidth="1"/>
    <col min="7686" max="7686" width="12.57421875" style="23" customWidth="1"/>
    <col min="7687" max="7687" width="13.57421875" style="23" customWidth="1"/>
    <col min="7688" max="7688" width="14.7109375" style="23" customWidth="1"/>
    <col min="7689" max="7689" width="45.57421875" style="23" customWidth="1"/>
    <col min="7690" max="7695" width="19.4218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13.7109375" style="23" customWidth="1"/>
    <col min="7941" max="7941" width="14.28125" style="23" customWidth="1"/>
    <col min="7942" max="7942" width="12.57421875" style="23" customWidth="1"/>
    <col min="7943" max="7943" width="13.57421875" style="23" customWidth="1"/>
    <col min="7944" max="7944" width="14.7109375" style="23" customWidth="1"/>
    <col min="7945" max="7945" width="45.57421875" style="23" customWidth="1"/>
    <col min="7946" max="7951" width="19.4218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13.7109375" style="23" customWidth="1"/>
    <col min="8197" max="8197" width="14.28125" style="23" customWidth="1"/>
    <col min="8198" max="8198" width="12.57421875" style="23" customWidth="1"/>
    <col min="8199" max="8199" width="13.57421875" style="23" customWidth="1"/>
    <col min="8200" max="8200" width="14.7109375" style="23" customWidth="1"/>
    <col min="8201" max="8201" width="45.57421875" style="23" customWidth="1"/>
    <col min="8202" max="8207" width="19.4218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13.7109375" style="23" customWidth="1"/>
    <col min="8453" max="8453" width="14.28125" style="23" customWidth="1"/>
    <col min="8454" max="8454" width="12.57421875" style="23" customWidth="1"/>
    <col min="8455" max="8455" width="13.57421875" style="23" customWidth="1"/>
    <col min="8456" max="8456" width="14.7109375" style="23" customWidth="1"/>
    <col min="8457" max="8457" width="45.57421875" style="23" customWidth="1"/>
    <col min="8458" max="8463" width="19.4218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13.7109375" style="23" customWidth="1"/>
    <col min="8709" max="8709" width="14.28125" style="23" customWidth="1"/>
    <col min="8710" max="8710" width="12.57421875" style="23" customWidth="1"/>
    <col min="8711" max="8711" width="13.57421875" style="23" customWidth="1"/>
    <col min="8712" max="8712" width="14.7109375" style="23" customWidth="1"/>
    <col min="8713" max="8713" width="45.57421875" style="23" customWidth="1"/>
    <col min="8714" max="8719" width="19.4218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13.7109375" style="23" customWidth="1"/>
    <col min="8965" max="8965" width="14.28125" style="23" customWidth="1"/>
    <col min="8966" max="8966" width="12.57421875" style="23" customWidth="1"/>
    <col min="8967" max="8967" width="13.57421875" style="23" customWidth="1"/>
    <col min="8968" max="8968" width="14.7109375" style="23" customWidth="1"/>
    <col min="8969" max="8969" width="45.57421875" style="23" customWidth="1"/>
    <col min="8970" max="8975" width="19.4218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13.7109375" style="23" customWidth="1"/>
    <col min="9221" max="9221" width="14.28125" style="23" customWidth="1"/>
    <col min="9222" max="9222" width="12.57421875" style="23" customWidth="1"/>
    <col min="9223" max="9223" width="13.57421875" style="23" customWidth="1"/>
    <col min="9224" max="9224" width="14.7109375" style="23" customWidth="1"/>
    <col min="9225" max="9225" width="45.57421875" style="23" customWidth="1"/>
    <col min="9226" max="9231" width="19.4218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13.7109375" style="23" customWidth="1"/>
    <col min="9477" max="9477" width="14.28125" style="23" customWidth="1"/>
    <col min="9478" max="9478" width="12.57421875" style="23" customWidth="1"/>
    <col min="9479" max="9479" width="13.57421875" style="23" customWidth="1"/>
    <col min="9480" max="9480" width="14.7109375" style="23" customWidth="1"/>
    <col min="9481" max="9481" width="45.57421875" style="23" customWidth="1"/>
    <col min="9482" max="9487" width="19.4218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13.7109375" style="23" customWidth="1"/>
    <col min="9733" max="9733" width="14.28125" style="23" customWidth="1"/>
    <col min="9734" max="9734" width="12.57421875" style="23" customWidth="1"/>
    <col min="9735" max="9735" width="13.57421875" style="23" customWidth="1"/>
    <col min="9736" max="9736" width="14.7109375" style="23" customWidth="1"/>
    <col min="9737" max="9737" width="45.57421875" style="23" customWidth="1"/>
    <col min="9738" max="9743" width="19.4218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13.7109375" style="23" customWidth="1"/>
    <col min="9989" max="9989" width="14.28125" style="23" customWidth="1"/>
    <col min="9990" max="9990" width="12.57421875" style="23" customWidth="1"/>
    <col min="9991" max="9991" width="13.57421875" style="23" customWidth="1"/>
    <col min="9992" max="9992" width="14.7109375" style="23" customWidth="1"/>
    <col min="9993" max="9993" width="45.57421875" style="23" customWidth="1"/>
    <col min="9994" max="9999" width="19.4218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13.7109375" style="23" customWidth="1"/>
    <col min="10245" max="10245" width="14.28125" style="23" customWidth="1"/>
    <col min="10246" max="10246" width="12.57421875" style="23" customWidth="1"/>
    <col min="10247" max="10247" width="13.57421875" style="23" customWidth="1"/>
    <col min="10248" max="10248" width="14.7109375" style="23" customWidth="1"/>
    <col min="10249" max="10249" width="45.57421875" style="23" customWidth="1"/>
    <col min="10250" max="10255" width="19.4218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13.7109375" style="23" customWidth="1"/>
    <col min="10501" max="10501" width="14.28125" style="23" customWidth="1"/>
    <col min="10502" max="10502" width="12.57421875" style="23" customWidth="1"/>
    <col min="10503" max="10503" width="13.57421875" style="23" customWidth="1"/>
    <col min="10504" max="10504" width="14.7109375" style="23" customWidth="1"/>
    <col min="10505" max="10505" width="45.57421875" style="23" customWidth="1"/>
    <col min="10506" max="10511" width="19.4218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13.7109375" style="23" customWidth="1"/>
    <col min="10757" max="10757" width="14.28125" style="23" customWidth="1"/>
    <col min="10758" max="10758" width="12.57421875" style="23" customWidth="1"/>
    <col min="10759" max="10759" width="13.57421875" style="23" customWidth="1"/>
    <col min="10760" max="10760" width="14.7109375" style="23" customWidth="1"/>
    <col min="10761" max="10761" width="45.57421875" style="23" customWidth="1"/>
    <col min="10762" max="10767" width="19.4218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13.7109375" style="23" customWidth="1"/>
    <col min="11013" max="11013" width="14.28125" style="23" customWidth="1"/>
    <col min="11014" max="11014" width="12.57421875" style="23" customWidth="1"/>
    <col min="11015" max="11015" width="13.57421875" style="23" customWidth="1"/>
    <col min="11016" max="11016" width="14.7109375" style="23" customWidth="1"/>
    <col min="11017" max="11017" width="45.57421875" style="23" customWidth="1"/>
    <col min="11018" max="11023" width="19.4218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13.7109375" style="23" customWidth="1"/>
    <col min="11269" max="11269" width="14.28125" style="23" customWidth="1"/>
    <col min="11270" max="11270" width="12.57421875" style="23" customWidth="1"/>
    <col min="11271" max="11271" width="13.57421875" style="23" customWidth="1"/>
    <col min="11272" max="11272" width="14.7109375" style="23" customWidth="1"/>
    <col min="11273" max="11273" width="45.57421875" style="23" customWidth="1"/>
    <col min="11274" max="11279" width="19.4218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13.7109375" style="23" customWidth="1"/>
    <col min="11525" max="11525" width="14.28125" style="23" customWidth="1"/>
    <col min="11526" max="11526" width="12.57421875" style="23" customWidth="1"/>
    <col min="11527" max="11527" width="13.57421875" style="23" customWidth="1"/>
    <col min="11528" max="11528" width="14.7109375" style="23" customWidth="1"/>
    <col min="11529" max="11529" width="45.57421875" style="23" customWidth="1"/>
    <col min="11530" max="11535" width="19.4218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13.7109375" style="23" customWidth="1"/>
    <col min="11781" max="11781" width="14.28125" style="23" customWidth="1"/>
    <col min="11782" max="11782" width="12.57421875" style="23" customWidth="1"/>
    <col min="11783" max="11783" width="13.57421875" style="23" customWidth="1"/>
    <col min="11784" max="11784" width="14.7109375" style="23" customWidth="1"/>
    <col min="11785" max="11785" width="45.57421875" style="23" customWidth="1"/>
    <col min="11786" max="11791" width="19.4218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13.7109375" style="23" customWidth="1"/>
    <col min="12037" max="12037" width="14.28125" style="23" customWidth="1"/>
    <col min="12038" max="12038" width="12.57421875" style="23" customWidth="1"/>
    <col min="12039" max="12039" width="13.57421875" style="23" customWidth="1"/>
    <col min="12040" max="12040" width="14.7109375" style="23" customWidth="1"/>
    <col min="12041" max="12041" width="45.57421875" style="23" customWidth="1"/>
    <col min="12042" max="12047" width="19.4218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13.7109375" style="23" customWidth="1"/>
    <col min="12293" max="12293" width="14.28125" style="23" customWidth="1"/>
    <col min="12294" max="12294" width="12.57421875" style="23" customWidth="1"/>
    <col min="12295" max="12295" width="13.57421875" style="23" customWidth="1"/>
    <col min="12296" max="12296" width="14.7109375" style="23" customWidth="1"/>
    <col min="12297" max="12297" width="45.57421875" style="23" customWidth="1"/>
    <col min="12298" max="12303" width="19.4218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13.7109375" style="23" customWidth="1"/>
    <col min="12549" max="12549" width="14.28125" style="23" customWidth="1"/>
    <col min="12550" max="12550" width="12.57421875" style="23" customWidth="1"/>
    <col min="12551" max="12551" width="13.57421875" style="23" customWidth="1"/>
    <col min="12552" max="12552" width="14.7109375" style="23" customWidth="1"/>
    <col min="12553" max="12553" width="45.57421875" style="23" customWidth="1"/>
    <col min="12554" max="12559" width="19.4218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13.7109375" style="23" customWidth="1"/>
    <col min="12805" max="12805" width="14.28125" style="23" customWidth="1"/>
    <col min="12806" max="12806" width="12.57421875" style="23" customWidth="1"/>
    <col min="12807" max="12807" width="13.57421875" style="23" customWidth="1"/>
    <col min="12808" max="12808" width="14.7109375" style="23" customWidth="1"/>
    <col min="12809" max="12809" width="45.57421875" style="23" customWidth="1"/>
    <col min="12810" max="12815" width="19.4218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13.7109375" style="23" customWidth="1"/>
    <col min="13061" max="13061" width="14.28125" style="23" customWidth="1"/>
    <col min="13062" max="13062" width="12.57421875" style="23" customWidth="1"/>
    <col min="13063" max="13063" width="13.57421875" style="23" customWidth="1"/>
    <col min="13064" max="13064" width="14.7109375" style="23" customWidth="1"/>
    <col min="13065" max="13065" width="45.57421875" style="23" customWidth="1"/>
    <col min="13066" max="13071" width="19.4218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13.7109375" style="23" customWidth="1"/>
    <col min="13317" max="13317" width="14.28125" style="23" customWidth="1"/>
    <col min="13318" max="13318" width="12.57421875" style="23" customWidth="1"/>
    <col min="13319" max="13319" width="13.57421875" style="23" customWidth="1"/>
    <col min="13320" max="13320" width="14.7109375" style="23" customWidth="1"/>
    <col min="13321" max="13321" width="45.57421875" style="23" customWidth="1"/>
    <col min="13322" max="13327" width="19.4218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13.7109375" style="23" customWidth="1"/>
    <col min="13573" max="13573" width="14.28125" style="23" customWidth="1"/>
    <col min="13574" max="13574" width="12.57421875" style="23" customWidth="1"/>
    <col min="13575" max="13575" width="13.57421875" style="23" customWidth="1"/>
    <col min="13576" max="13576" width="14.7109375" style="23" customWidth="1"/>
    <col min="13577" max="13577" width="45.57421875" style="23" customWidth="1"/>
    <col min="13578" max="13583" width="19.4218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13.7109375" style="23" customWidth="1"/>
    <col min="13829" max="13829" width="14.28125" style="23" customWidth="1"/>
    <col min="13830" max="13830" width="12.57421875" style="23" customWidth="1"/>
    <col min="13831" max="13831" width="13.57421875" style="23" customWidth="1"/>
    <col min="13832" max="13832" width="14.7109375" style="23" customWidth="1"/>
    <col min="13833" max="13833" width="45.57421875" style="23" customWidth="1"/>
    <col min="13834" max="13839" width="19.4218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13.7109375" style="23" customWidth="1"/>
    <col min="14085" max="14085" width="14.28125" style="23" customWidth="1"/>
    <col min="14086" max="14086" width="12.57421875" style="23" customWidth="1"/>
    <col min="14087" max="14087" width="13.57421875" style="23" customWidth="1"/>
    <col min="14088" max="14088" width="14.7109375" style="23" customWidth="1"/>
    <col min="14089" max="14089" width="45.57421875" style="23" customWidth="1"/>
    <col min="14090" max="14095" width="19.4218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13.7109375" style="23" customWidth="1"/>
    <col min="14341" max="14341" width="14.28125" style="23" customWidth="1"/>
    <col min="14342" max="14342" width="12.57421875" style="23" customWidth="1"/>
    <col min="14343" max="14343" width="13.57421875" style="23" customWidth="1"/>
    <col min="14344" max="14344" width="14.7109375" style="23" customWidth="1"/>
    <col min="14345" max="14345" width="45.57421875" style="23" customWidth="1"/>
    <col min="14346" max="14351" width="19.4218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13.7109375" style="23" customWidth="1"/>
    <col min="14597" max="14597" width="14.28125" style="23" customWidth="1"/>
    <col min="14598" max="14598" width="12.57421875" style="23" customWidth="1"/>
    <col min="14599" max="14599" width="13.57421875" style="23" customWidth="1"/>
    <col min="14600" max="14600" width="14.7109375" style="23" customWidth="1"/>
    <col min="14601" max="14601" width="45.57421875" style="23" customWidth="1"/>
    <col min="14602" max="14607" width="19.4218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13.7109375" style="23" customWidth="1"/>
    <col min="14853" max="14853" width="14.28125" style="23" customWidth="1"/>
    <col min="14854" max="14854" width="12.57421875" style="23" customWidth="1"/>
    <col min="14855" max="14855" width="13.57421875" style="23" customWidth="1"/>
    <col min="14856" max="14856" width="14.7109375" style="23" customWidth="1"/>
    <col min="14857" max="14857" width="45.57421875" style="23" customWidth="1"/>
    <col min="14858" max="14863" width="19.4218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13.7109375" style="23" customWidth="1"/>
    <col min="15109" max="15109" width="14.28125" style="23" customWidth="1"/>
    <col min="15110" max="15110" width="12.57421875" style="23" customWidth="1"/>
    <col min="15111" max="15111" width="13.57421875" style="23" customWidth="1"/>
    <col min="15112" max="15112" width="14.7109375" style="23" customWidth="1"/>
    <col min="15113" max="15113" width="45.57421875" style="23" customWidth="1"/>
    <col min="15114" max="15119" width="19.4218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13.7109375" style="23" customWidth="1"/>
    <col min="15365" max="15365" width="14.28125" style="23" customWidth="1"/>
    <col min="15366" max="15366" width="12.57421875" style="23" customWidth="1"/>
    <col min="15367" max="15367" width="13.57421875" style="23" customWidth="1"/>
    <col min="15368" max="15368" width="14.7109375" style="23" customWidth="1"/>
    <col min="15369" max="15369" width="45.57421875" style="23" customWidth="1"/>
    <col min="15370" max="15375" width="19.4218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13.7109375" style="23" customWidth="1"/>
    <col min="15621" max="15621" width="14.28125" style="23" customWidth="1"/>
    <col min="15622" max="15622" width="12.57421875" style="23" customWidth="1"/>
    <col min="15623" max="15623" width="13.57421875" style="23" customWidth="1"/>
    <col min="15624" max="15624" width="14.7109375" style="23" customWidth="1"/>
    <col min="15625" max="15625" width="45.57421875" style="23" customWidth="1"/>
    <col min="15626" max="15631" width="19.4218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13.7109375" style="23" customWidth="1"/>
    <col min="15877" max="15877" width="14.28125" style="23" customWidth="1"/>
    <col min="15878" max="15878" width="12.57421875" style="23" customWidth="1"/>
    <col min="15879" max="15879" width="13.57421875" style="23" customWidth="1"/>
    <col min="15880" max="15880" width="14.7109375" style="23" customWidth="1"/>
    <col min="15881" max="15881" width="45.57421875" style="23" customWidth="1"/>
    <col min="15882" max="15887" width="19.4218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13.7109375" style="23" customWidth="1"/>
    <col min="16133" max="16133" width="14.28125" style="23" customWidth="1"/>
    <col min="16134" max="16134" width="12.57421875" style="23" customWidth="1"/>
    <col min="16135" max="16135" width="13.57421875" style="23" customWidth="1"/>
    <col min="16136" max="16136" width="14.7109375" style="23" customWidth="1"/>
    <col min="16137" max="16137" width="45.57421875" style="23" customWidth="1"/>
    <col min="16138" max="16143" width="19.4218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69" t="s">
        <v>47</v>
      </c>
      <c r="B7" s="352" t="s">
        <v>48</v>
      </c>
      <c r="C7" s="352"/>
      <c r="D7" s="352"/>
      <c r="E7" s="339" t="s">
        <v>49</v>
      </c>
      <c r="F7" s="339"/>
      <c r="G7" s="339"/>
      <c r="H7" s="22"/>
      <c r="BH7" s="27"/>
      <c r="BI7" s="27"/>
      <c r="BJ7" s="27"/>
    </row>
    <row r="8" spans="1:62" ht="50.25" customHeight="1">
      <c r="A8" s="69" t="str">
        <f>'Consolidado 2016'!C12</f>
        <v xml:space="preserve">Gestión de intercambios </v>
      </c>
      <c r="B8" s="379">
        <f>'Consolidado 2020'!G12</f>
        <v>0</v>
      </c>
      <c r="C8" s="380"/>
      <c r="D8" s="380"/>
      <c r="E8" s="350" t="s">
        <v>43</v>
      </c>
      <c r="F8" s="350"/>
      <c r="G8" s="350"/>
      <c r="H8" s="22"/>
      <c r="BH8" s="27"/>
      <c r="BI8" s="49"/>
      <c r="BJ8" s="27"/>
    </row>
    <row r="9" spans="1:62" ht="15">
      <c r="A9" s="339" t="s">
        <v>50</v>
      </c>
      <c r="B9" s="339"/>
      <c r="C9" s="339"/>
      <c r="D9" s="339"/>
      <c r="E9" s="339"/>
      <c r="F9" s="339"/>
      <c r="G9" s="339"/>
      <c r="H9" s="22"/>
      <c r="BH9" s="27"/>
      <c r="BI9" s="50"/>
      <c r="BJ9" s="27"/>
    </row>
    <row r="10" spans="1:62" ht="33" customHeight="1">
      <c r="A10" s="351" t="str">
        <f>'Consolidado 2020'!E12</f>
        <v xml:space="preserve">Medir la capacidad de gestión de la Institución para hacer intercambio de conocimientos artísticos y musicales </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48" customHeight="1">
      <c r="A12" s="351" t="str">
        <f>'Consolidado 2020'!D12</f>
        <v>(N° de talleres para estudiantes con maestros externos al Conservatorio en el año actual-N° de talleres para estudiantes con maestros externos al Conservatorio en el año anterior)*100/N° de talleres para estudiantes con maestros externos al Conservatorio en el año actual</v>
      </c>
      <c r="B12" s="351"/>
      <c r="C12" s="351"/>
      <c r="D12" s="351"/>
      <c r="E12" s="351"/>
      <c r="F12" s="351"/>
      <c r="G12" s="351"/>
      <c r="H12" s="22"/>
      <c r="BH12" s="27"/>
      <c r="BI12" s="50"/>
      <c r="BJ12" s="27"/>
    </row>
    <row r="13" spans="1:64" ht="15">
      <c r="A13" s="339" t="s">
        <v>52</v>
      </c>
      <c r="B13" s="339"/>
      <c r="C13" s="339"/>
      <c r="D13" s="352" t="s">
        <v>53</v>
      </c>
      <c r="E13" s="352"/>
      <c r="F13" s="352"/>
      <c r="G13" s="352"/>
      <c r="H13" s="22"/>
      <c r="AB13" s="23"/>
      <c r="AD13" s="24"/>
      <c r="BJ13" s="27"/>
      <c r="BK13" s="50"/>
      <c r="BL13" s="27"/>
    </row>
    <row r="14" spans="1:64" ht="15">
      <c r="A14" s="347" t="s">
        <v>110</v>
      </c>
      <c r="B14" s="347"/>
      <c r="C14" s="347"/>
      <c r="D14" s="350" t="s">
        <v>41</v>
      </c>
      <c r="E14" s="350"/>
      <c r="F14" s="350"/>
      <c r="G14" s="350"/>
      <c r="H14" s="22"/>
      <c r="AB14" s="23"/>
      <c r="AD14" s="24"/>
      <c r="BJ14" s="27"/>
      <c r="BK14" s="50"/>
      <c r="BL14" s="27"/>
    </row>
    <row r="15" spans="1:64" ht="15">
      <c r="A15" s="347"/>
      <c r="B15" s="347"/>
      <c r="C15" s="347"/>
      <c r="D15" s="350"/>
      <c r="E15" s="350"/>
      <c r="F15" s="350"/>
      <c r="G15" s="350"/>
      <c r="H15" s="22"/>
      <c r="AB15" s="23"/>
      <c r="AD15" s="24"/>
      <c r="BJ15" s="27"/>
      <c r="BK15" s="50"/>
      <c r="BL15" s="27"/>
    </row>
    <row r="16" spans="1:64" ht="15">
      <c r="A16" s="339" t="s">
        <v>55</v>
      </c>
      <c r="B16" s="339"/>
      <c r="C16" s="339"/>
      <c r="D16" s="339" t="s">
        <v>56</v>
      </c>
      <c r="E16" s="339"/>
      <c r="F16" s="339"/>
      <c r="G16" s="339"/>
      <c r="H16" s="22"/>
      <c r="AB16" s="23"/>
      <c r="AD16" s="24"/>
      <c r="BJ16" s="27"/>
      <c r="BK16" s="50"/>
      <c r="BL16" s="27"/>
    </row>
    <row r="17" spans="1:63" ht="15">
      <c r="A17" s="378" t="s">
        <v>41</v>
      </c>
      <c r="B17" s="350"/>
      <c r="C17" s="350"/>
      <c r="D17" s="350" t="s">
        <v>57</v>
      </c>
      <c r="E17" s="350"/>
      <c r="F17" s="350"/>
      <c r="G17" s="350"/>
      <c r="H17" s="22"/>
      <c r="AB17" s="23"/>
      <c r="AD17" s="24"/>
      <c r="BK17" s="51"/>
    </row>
    <row r="18" spans="1:30" ht="15">
      <c r="A18" s="350"/>
      <c r="B18" s="350"/>
      <c r="C18" s="350"/>
      <c r="D18" s="350"/>
      <c r="E18" s="350"/>
      <c r="F18" s="350"/>
      <c r="G18" s="350"/>
      <c r="H18" s="22"/>
      <c r="AB18" s="23"/>
      <c r="AD18" s="24"/>
    </row>
    <row r="19" spans="1:30" ht="15">
      <c r="A19" s="344" t="s">
        <v>58</v>
      </c>
      <c r="B19" s="348"/>
      <c r="C19" s="348"/>
      <c r="D19" s="348"/>
      <c r="E19" s="348"/>
      <c r="F19" s="344"/>
      <c r="G19" s="344"/>
      <c r="H19" s="22"/>
      <c r="AB19" s="23"/>
      <c r="AD19" s="24"/>
    </row>
    <row r="20" spans="1:30" ht="15">
      <c r="A20" s="28"/>
      <c r="B20" s="373" t="s">
        <v>59</v>
      </c>
      <c r="C20" s="373"/>
      <c r="D20" s="373"/>
      <c r="E20" s="373"/>
      <c r="F20" s="373"/>
      <c r="G20" s="374"/>
      <c r="H20" s="22"/>
      <c r="AB20" s="23"/>
      <c r="AD20" s="24"/>
    </row>
    <row r="21" spans="1:8" s="31" customFormat="1" ht="15">
      <c r="A21" s="28"/>
      <c r="B21" s="340" t="s">
        <v>813</v>
      </c>
      <c r="C21" s="340"/>
      <c r="D21" s="339" t="s">
        <v>643</v>
      </c>
      <c r="E21" s="339"/>
      <c r="F21" s="270" t="s">
        <v>111</v>
      </c>
      <c r="G21" s="30"/>
      <c r="H21" s="22"/>
    </row>
    <row r="22" spans="1:8" s="31" customFormat="1" ht="37.5" customHeight="1">
      <c r="A22" s="147"/>
      <c r="B22" s="350">
        <f>K78</f>
        <v>16</v>
      </c>
      <c r="C22" s="350"/>
      <c r="D22" s="350">
        <f>K56</f>
        <v>22</v>
      </c>
      <c r="E22" s="350"/>
      <c r="F22" s="32">
        <f>(B22-D22)/D22</f>
        <v>-0.2727272727272727</v>
      </c>
      <c r="G22" s="33"/>
      <c r="H22" s="22"/>
    </row>
    <row r="23" spans="1:30" ht="15">
      <c r="A23" s="346" t="s">
        <v>65</v>
      </c>
      <c r="B23" s="348"/>
      <c r="C23" s="348"/>
      <c r="D23" s="348"/>
      <c r="E23" s="348"/>
      <c r="F23" s="346"/>
      <c r="G23" s="346"/>
      <c r="H23" s="22"/>
      <c r="AB23" s="23"/>
      <c r="AD23" s="24"/>
    </row>
    <row r="24" spans="1:30" ht="12.75">
      <c r="A24" s="347"/>
      <c r="B24" s="347"/>
      <c r="C24" s="347"/>
      <c r="D24" s="347"/>
      <c r="E24" s="347"/>
      <c r="F24" s="347"/>
      <c r="G24" s="347"/>
      <c r="H24" s="22"/>
      <c r="AB24" s="23"/>
      <c r="AD24" s="24"/>
    </row>
    <row r="25" spans="1:30" ht="309" customHeight="1">
      <c r="A25" s="347"/>
      <c r="B25" s="347"/>
      <c r="C25" s="347"/>
      <c r="D25" s="347"/>
      <c r="E25" s="347"/>
      <c r="F25" s="347"/>
      <c r="G25" s="347"/>
      <c r="H25" s="22"/>
      <c r="AB25" s="23"/>
      <c r="AD25" s="24"/>
    </row>
    <row r="26" spans="1:30" ht="15">
      <c r="A26" s="348" t="s">
        <v>66</v>
      </c>
      <c r="B26" s="348"/>
      <c r="C26" s="348"/>
      <c r="D26" s="348"/>
      <c r="E26" s="348"/>
      <c r="F26" s="348"/>
      <c r="G26" s="348"/>
      <c r="H26" s="346"/>
      <c r="AB26" s="23"/>
      <c r="AD26" s="24"/>
    </row>
    <row r="27" spans="1:8" s="34" customFormat="1" ht="25.5">
      <c r="A27" s="271" t="s">
        <v>60</v>
      </c>
      <c r="B27" s="349" t="s">
        <v>67</v>
      </c>
      <c r="C27" s="349"/>
      <c r="D27" s="349"/>
      <c r="E27" s="349"/>
      <c r="F27" s="349"/>
      <c r="G27" s="272" t="s">
        <v>68</v>
      </c>
      <c r="H27" s="272" t="s">
        <v>69</v>
      </c>
    </row>
    <row r="28" spans="1:30" ht="160.5" customHeight="1">
      <c r="A28" s="35" t="s">
        <v>62</v>
      </c>
      <c r="B28" s="343" t="s">
        <v>812</v>
      </c>
      <c r="C28" s="343"/>
      <c r="D28" s="343"/>
      <c r="E28" s="343"/>
      <c r="F28" s="343"/>
      <c r="G28" s="36"/>
      <c r="H28" s="271"/>
      <c r="AB28" s="23"/>
      <c r="AD28" s="24"/>
    </row>
    <row r="29" spans="28:30" ht="15">
      <c r="AB29" s="23"/>
      <c r="AD29" s="24"/>
    </row>
    <row r="30" spans="9:14" ht="20.25">
      <c r="I30" s="199" t="s">
        <v>689</v>
      </c>
      <c r="J30" s="121"/>
      <c r="K30" s="121"/>
      <c r="L30" s="121"/>
      <c r="M30" s="121"/>
      <c r="N30" s="121"/>
    </row>
    <row r="31" spans="9:15" ht="47.25">
      <c r="I31" s="101" t="s">
        <v>243</v>
      </c>
      <c r="J31" s="101" t="s">
        <v>244</v>
      </c>
      <c r="K31" s="101" t="s">
        <v>245</v>
      </c>
      <c r="L31" s="101" t="s">
        <v>246</v>
      </c>
      <c r="M31" s="101" t="s">
        <v>247</v>
      </c>
      <c r="N31" s="101" t="s">
        <v>193</v>
      </c>
      <c r="O31" s="101" t="s">
        <v>194</v>
      </c>
    </row>
    <row r="32" spans="9:15" ht="30">
      <c r="I32" s="124" t="s">
        <v>668</v>
      </c>
      <c r="J32" s="124" t="s">
        <v>665</v>
      </c>
      <c r="K32" s="124" t="s">
        <v>666</v>
      </c>
      <c r="L32" s="124" t="s">
        <v>667</v>
      </c>
      <c r="M32" s="143">
        <v>20</v>
      </c>
      <c r="N32" s="124" t="s">
        <v>543</v>
      </c>
      <c r="O32" s="262">
        <v>821700</v>
      </c>
    </row>
    <row r="33" spans="9:15" ht="30">
      <c r="I33" s="116" t="s">
        <v>694</v>
      </c>
      <c r="J33" s="116" t="s">
        <v>669</v>
      </c>
      <c r="K33" s="259" t="s">
        <v>670</v>
      </c>
      <c r="L33" s="124" t="s">
        <v>667</v>
      </c>
      <c r="M33" s="263">
        <v>15</v>
      </c>
      <c r="N33" s="116" t="s">
        <v>543</v>
      </c>
      <c r="O33" s="264">
        <v>150000</v>
      </c>
    </row>
    <row r="34" spans="9:15" ht="30">
      <c r="I34" s="116" t="s">
        <v>672</v>
      </c>
      <c r="J34" s="208" t="s">
        <v>671</v>
      </c>
      <c r="K34" s="259" t="s">
        <v>670</v>
      </c>
      <c r="L34" s="124" t="s">
        <v>667</v>
      </c>
      <c r="M34" s="263">
        <v>17</v>
      </c>
      <c r="N34" s="124" t="s">
        <v>695</v>
      </c>
      <c r="O34" s="264">
        <v>150000</v>
      </c>
    </row>
    <row r="35" spans="9:15" ht="45">
      <c r="I35" s="102" t="s">
        <v>680</v>
      </c>
      <c r="J35" s="260" t="s">
        <v>673</v>
      </c>
      <c r="K35" s="102" t="s">
        <v>674</v>
      </c>
      <c r="L35" s="124" t="s">
        <v>667</v>
      </c>
      <c r="M35" s="134">
        <v>10</v>
      </c>
      <c r="N35" s="116" t="s">
        <v>696</v>
      </c>
      <c r="O35" s="264">
        <v>180000</v>
      </c>
    </row>
    <row r="36" spans="9:15" ht="30">
      <c r="I36" s="102" t="s">
        <v>679</v>
      </c>
      <c r="J36" s="124" t="s">
        <v>675</v>
      </c>
      <c r="K36" s="259" t="s">
        <v>670</v>
      </c>
      <c r="L36" s="141" t="s">
        <v>676</v>
      </c>
      <c r="M36" s="143">
        <v>20</v>
      </c>
      <c r="N36" s="116" t="s">
        <v>697</v>
      </c>
      <c r="O36" s="264">
        <v>203000</v>
      </c>
    </row>
    <row r="37" spans="9:15" ht="30">
      <c r="I37" s="102" t="s">
        <v>678</v>
      </c>
      <c r="J37" s="124" t="s">
        <v>677</v>
      </c>
      <c r="K37" s="259" t="s">
        <v>670</v>
      </c>
      <c r="L37" s="141" t="s">
        <v>676</v>
      </c>
      <c r="M37" s="143">
        <v>15</v>
      </c>
      <c r="N37" s="116" t="s">
        <v>698</v>
      </c>
      <c r="O37" s="264">
        <v>95000</v>
      </c>
    </row>
    <row r="38" spans="9:15" ht="30">
      <c r="I38" s="102" t="s">
        <v>682</v>
      </c>
      <c r="J38" s="141" t="s">
        <v>681</v>
      </c>
      <c r="K38" s="259" t="s">
        <v>670</v>
      </c>
      <c r="L38" s="141" t="s">
        <v>676</v>
      </c>
      <c r="M38" s="143">
        <v>10</v>
      </c>
      <c r="N38" s="116" t="s">
        <v>696</v>
      </c>
      <c r="O38" s="264">
        <v>58000</v>
      </c>
    </row>
    <row r="39" spans="9:15" ht="30">
      <c r="I39" s="124" t="s">
        <v>684</v>
      </c>
      <c r="J39" s="141" t="s">
        <v>683</v>
      </c>
      <c r="K39" s="259" t="s">
        <v>670</v>
      </c>
      <c r="L39" s="141" t="s">
        <v>676</v>
      </c>
      <c r="M39" s="143">
        <v>10</v>
      </c>
      <c r="N39" s="124" t="s">
        <v>699</v>
      </c>
      <c r="O39" s="262">
        <v>100000</v>
      </c>
    </row>
    <row r="40" spans="9:15" ht="45">
      <c r="I40" s="105" t="s">
        <v>686</v>
      </c>
      <c r="J40" s="105" t="s">
        <v>685</v>
      </c>
      <c r="K40" s="105" t="s">
        <v>688</v>
      </c>
      <c r="L40" s="105" t="s">
        <v>687</v>
      </c>
      <c r="M40" s="265">
        <v>20</v>
      </c>
      <c r="N40" s="116" t="s">
        <v>543</v>
      </c>
      <c r="O40" s="266">
        <v>2385000</v>
      </c>
    </row>
    <row r="41" spans="9:15" ht="45">
      <c r="I41" s="105" t="s">
        <v>700</v>
      </c>
      <c r="J41" s="105" t="s">
        <v>701</v>
      </c>
      <c r="K41" s="105" t="s">
        <v>702</v>
      </c>
      <c r="L41" s="213" t="s">
        <v>703</v>
      </c>
      <c r="M41" s="265">
        <v>30</v>
      </c>
      <c r="N41" s="105" t="s">
        <v>543</v>
      </c>
      <c r="O41" s="266">
        <v>2385000</v>
      </c>
    </row>
    <row r="42" spans="9:15" ht="30">
      <c r="I42" s="105" t="s">
        <v>704</v>
      </c>
      <c r="J42" s="105" t="s">
        <v>705</v>
      </c>
      <c r="K42" s="105" t="s">
        <v>706</v>
      </c>
      <c r="L42" s="213" t="s">
        <v>703</v>
      </c>
      <c r="M42" s="265">
        <v>30</v>
      </c>
      <c r="N42" s="105" t="s">
        <v>707</v>
      </c>
      <c r="O42" s="266">
        <v>2885000</v>
      </c>
    </row>
    <row r="43" spans="9:15" ht="30">
      <c r="I43" s="105" t="s">
        <v>708</v>
      </c>
      <c r="J43" s="102" t="s">
        <v>709</v>
      </c>
      <c r="K43" s="105" t="s">
        <v>710</v>
      </c>
      <c r="L43" s="213" t="s">
        <v>703</v>
      </c>
      <c r="M43" s="265">
        <v>10</v>
      </c>
      <c r="N43" s="105" t="s">
        <v>711</v>
      </c>
      <c r="O43" s="267">
        <v>2385000</v>
      </c>
    </row>
    <row r="44" spans="9:15" ht="15" customHeight="1">
      <c r="I44" s="105" t="s">
        <v>712</v>
      </c>
      <c r="J44" s="105" t="s">
        <v>713</v>
      </c>
      <c r="K44" s="105" t="s">
        <v>710</v>
      </c>
      <c r="L44" s="213" t="s">
        <v>703</v>
      </c>
      <c r="M44" s="265">
        <v>12</v>
      </c>
      <c r="N44" s="105" t="s">
        <v>714</v>
      </c>
      <c r="O44" s="266">
        <v>2385000</v>
      </c>
    </row>
    <row r="45" spans="9:15" ht="15" customHeight="1">
      <c r="I45" s="214" t="s">
        <v>715</v>
      </c>
      <c r="J45" s="214" t="s">
        <v>716</v>
      </c>
      <c r="K45" s="214" t="s">
        <v>717</v>
      </c>
      <c r="L45" s="213" t="s">
        <v>703</v>
      </c>
      <c r="M45" s="215">
        <v>15</v>
      </c>
      <c r="N45" s="214" t="s">
        <v>707</v>
      </c>
      <c r="O45" s="261">
        <v>2385000</v>
      </c>
    </row>
    <row r="46" spans="9:15" ht="45">
      <c r="I46" s="214" t="s">
        <v>718</v>
      </c>
      <c r="J46" s="214" t="s">
        <v>719</v>
      </c>
      <c r="K46" s="214" t="s">
        <v>720</v>
      </c>
      <c r="L46" s="213" t="s">
        <v>703</v>
      </c>
      <c r="M46" s="215">
        <v>10</v>
      </c>
      <c r="N46" s="105" t="s">
        <v>721</v>
      </c>
      <c r="O46" s="261">
        <v>2385000</v>
      </c>
    </row>
    <row r="47" spans="9:15" ht="45">
      <c r="I47" s="214" t="s">
        <v>722</v>
      </c>
      <c r="J47" s="214" t="s">
        <v>723</v>
      </c>
      <c r="K47" s="214" t="s">
        <v>724</v>
      </c>
      <c r="L47" s="213" t="s">
        <v>703</v>
      </c>
      <c r="M47" s="215">
        <v>12</v>
      </c>
      <c r="N47" s="105" t="s">
        <v>725</v>
      </c>
      <c r="O47" s="261">
        <v>2385000</v>
      </c>
    </row>
    <row r="48" spans="9:15" ht="60">
      <c r="I48" s="214" t="s">
        <v>726</v>
      </c>
      <c r="J48" s="214" t="s">
        <v>727</v>
      </c>
      <c r="K48" s="214" t="s">
        <v>724</v>
      </c>
      <c r="L48" s="213" t="s">
        <v>703</v>
      </c>
      <c r="M48" s="215">
        <v>10</v>
      </c>
      <c r="N48" s="105" t="s">
        <v>728</v>
      </c>
      <c r="O48" s="261">
        <v>2385000</v>
      </c>
    </row>
    <row r="49" spans="9:15" ht="45">
      <c r="I49" s="214" t="s">
        <v>729</v>
      </c>
      <c r="J49" s="214" t="s">
        <v>730</v>
      </c>
      <c r="K49" s="214" t="s">
        <v>724</v>
      </c>
      <c r="L49" s="213" t="s">
        <v>703</v>
      </c>
      <c r="M49" s="215">
        <v>12</v>
      </c>
      <c r="N49" s="105" t="s">
        <v>731</v>
      </c>
      <c r="O49" s="261">
        <v>2385000</v>
      </c>
    </row>
    <row r="50" spans="9:15" ht="30">
      <c r="I50" s="214" t="s">
        <v>732</v>
      </c>
      <c r="J50" s="214" t="s">
        <v>733</v>
      </c>
      <c r="K50" s="214" t="s">
        <v>734</v>
      </c>
      <c r="L50" s="213" t="s">
        <v>703</v>
      </c>
      <c r="M50" s="215">
        <v>13</v>
      </c>
      <c r="N50" s="105" t="s">
        <v>735</v>
      </c>
      <c r="O50" s="261">
        <v>2385000</v>
      </c>
    </row>
    <row r="51" spans="9:15" ht="15" customHeight="1">
      <c r="I51" s="214" t="s">
        <v>736</v>
      </c>
      <c r="J51" s="214" t="s">
        <v>737</v>
      </c>
      <c r="K51" s="214" t="s">
        <v>738</v>
      </c>
      <c r="L51" s="213" t="s">
        <v>703</v>
      </c>
      <c r="M51" s="215">
        <v>10</v>
      </c>
      <c r="N51" s="105" t="s">
        <v>739</v>
      </c>
      <c r="O51" s="261">
        <v>2385000</v>
      </c>
    </row>
    <row r="52" spans="9:15" ht="15" customHeight="1">
      <c r="I52" s="214" t="s">
        <v>740</v>
      </c>
      <c r="J52" s="214" t="s">
        <v>741</v>
      </c>
      <c r="K52" s="214" t="s">
        <v>717</v>
      </c>
      <c r="L52" s="213" t="s">
        <v>703</v>
      </c>
      <c r="M52" s="215">
        <v>10</v>
      </c>
      <c r="N52" s="214" t="s">
        <v>742</v>
      </c>
      <c r="O52" s="261">
        <v>2385000</v>
      </c>
    </row>
    <row r="53" spans="9:15" ht="45">
      <c r="I53" s="105" t="s">
        <v>664</v>
      </c>
      <c r="J53" s="105" t="s">
        <v>663</v>
      </c>
      <c r="K53" s="105" t="s">
        <v>662</v>
      </c>
      <c r="L53" s="213" t="s">
        <v>661</v>
      </c>
      <c r="M53" s="265"/>
      <c r="N53" s="105"/>
      <c r="O53" s="105"/>
    </row>
    <row r="54" spans="9:15" ht="15" customHeight="1">
      <c r="I54" s="371" t="s">
        <v>644</v>
      </c>
      <c r="J54" s="145" t="s">
        <v>257</v>
      </c>
      <c r="K54" s="146">
        <v>20</v>
      </c>
      <c r="L54" s="217"/>
      <c r="M54" s="218"/>
      <c r="N54" s="217"/>
      <c r="O54" s="219"/>
    </row>
    <row r="55" spans="9:15" ht="15" customHeight="1">
      <c r="I55" s="372"/>
      <c r="J55" s="122" t="s">
        <v>258</v>
      </c>
      <c r="K55" s="106">
        <v>2</v>
      </c>
      <c r="L55" s="217"/>
      <c r="M55" s="218"/>
      <c r="N55" s="217"/>
      <c r="O55" s="219"/>
    </row>
    <row r="56" spans="9:15" ht="15.75">
      <c r="I56" s="121"/>
      <c r="J56" s="123" t="s">
        <v>259</v>
      </c>
      <c r="K56" s="106">
        <f>K54+K55</f>
        <v>22</v>
      </c>
      <c r="L56" s="217"/>
      <c r="M56" s="218"/>
      <c r="N56" s="217"/>
      <c r="O56" s="219"/>
    </row>
    <row r="57" spans="9:14" ht="15">
      <c r="I57" s="121"/>
      <c r="J57" s="121"/>
      <c r="K57" s="121"/>
      <c r="L57" s="121"/>
      <c r="M57" s="121"/>
      <c r="N57" s="121"/>
    </row>
    <row r="58" spans="9:14" ht="20.25">
      <c r="I58" s="199" t="s">
        <v>760</v>
      </c>
      <c r="J58" s="121"/>
      <c r="K58" s="121"/>
      <c r="L58" s="121"/>
      <c r="M58" s="121"/>
      <c r="N58" s="121"/>
    </row>
    <row r="59" spans="9:15" ht="47.25">
      <c r="I59" s="101" t="s">
        <v>243</v>
      </c>
      <c r="J59" s="101" t="s">
        <v>244</v>
      </c>
      <c r="K59" s="101" t="s">
        <v>245</v>
      </c>
      <c r="L59" s="101" t="s">
        <v>246</v>
      </c>
      <c r="M59" s="101" t="s">
        <v>247</v>
      </c>
      <c r="N59" s="101" t="s">
        <v>193</v>
      </c>
      <c r="O59" s="101" t="s">
        <v>194</v>
      </c>
    </row>
    <row r="60" spans="9:15" ht="30">
      <c r="I60" s="124" t="s">
        <v>761</v>
      </c>
      <c r="J60" s="124" t="s">
        <v>762</v>
      </c>
      <c r="K60" s="203" t="s">
        <v>763</v>
      </c>
      <c r="L60" s="124" t="s">
        <v>764</v>
      </c>
      <c r="M60" s="143">
        <v>10</v>
      </c>
      <c r="N60" s="124" t="s">
        <v>556</v>
      </c>
      <c r="O60" s="262">
        <v>7000000</v>
      </c>
    </row>
    <row r="61" spans="9:15" ht="45">
      <c r="I61" s="124" t="s">
        <v>761</v>
      </c>
      <c r="J61" s="116" t="s">
        <v>765</v>
      </c>
      <c r="K61" s="259" t="s">
        <v>766</v>
      </c>
      <c r="L61" s="206" t="s">
        <v>767</v>
      </c>
      <c r="M61" s="263">
        <v>15</v>
      </c>
      <c r="N61" s="116" t="s">
        <v>556</v>
      </c>
      <c r="O61" s="264">
        <v>5000000</v>
      </c>
    </row>
    <row r="62" spans="9:15" ht="30">
      <c r="I62" s="124" t="s">
        <v>761</v>
      </c>
      <c r="J62" s="209" t="s">
        <v>768</v>
      </c>
      <c r="K62" s="102" t="s">
        <v>769</v>
      </c>
      <c r="L62" s="141" t="s">
        <v>770</v>
      </c>
      <c r="M62" s="263">
        <v>10</v>
      </c>
      <c r="N62" s="124" t="s">
        <v>556</v>
      </c>
      <c r="O62" s="264">
        <v>4200000</v>
      </c>
    </row>
    <row r="63" spans="9:15" ht="60">
      <c r="I63" s="124" t="s">
        <v>761</v>
      </c>
      <c r="J63" s="124" t="s">
        <v>771</v>
      </c>
      <c r="K63" s="102" t="s">
        <v>772</v>
      </c>
      <c r="L63" s="141" t="s">
        <v>773</v>
      </c>
      <c r="M63" s="134">
        <v>10</v>
      </c>
      <c r="N63" s="116" t="s">
        <v>556</v>
      </c>
      <c r="O63" s="264">
        <v>6000000</v>
      </c>
    </row>
    <row r="64" spans="9:15" ht="30">
      <c r="I64" s="124" t="s">
        <v>761</v>
      </c>
      <c r="J64" s="124" t="s">
        <v>774</v>
      </c>
      <c r="K64" s="102" t="s">
        <v>775</v>
      </c>
      <c r="L64" s="141" t="s">
        <v>661</v>
      </c>
      <c r="M64" s="143">
        <v>10</v>
      </c>
      <c r="N64" s="116" t="s">
        <v>556</v>
      </c>
      <c r="O64" s="264">
        <v>5600000</v>
      </c>
    </row>
    <row r="65" spans="9:15" ht="45">
      <c r="I65" s="124" t="s">
        <v>776</v>
      </c>
      <c r="J65" s="141" t="s">
        <v>777</v>
      </c>
      <c r="K65" s="102" t="s">
        <v>778</v>
      </c>
      <c r="L65" s="141" t="s">
        <v>661</v>
      </c>
      <c r="M65" s="143">
        <v>40</v>
      </c>
      <c r="N65" s="116" t="s">
        <v>556</v>
      </c>
      <c r="O65" s="264">
        <v>5600000</v>
      </c>
    </row>
    <row r="66" spans="9:15" ht="45">
      <c r="I66" s="124" t="s">
        <v>779</v>
      </c>
      <c r="J66" s="141" t="s">
        <v>780</v>
      </c>
      <c r="K66" s="102" t="s">
        <v>781</v>
      </c>
      <c r="L66" s="141" t="s">
        <v>770</v>
      </c>
      <c r="M66" s="143">
        <v>40</v>
      </c>
      <c r="N66" s="116" t="s">
        <v>556</v>
      </c>
      <c r="O66" s="264">
        <v>2200000</v>
      </c>
    </row>
    <row r="67" spans="9:15" ht="45">
      <c r="I67" s="124" t="s">
        <v>782</v>
      </c>
      <c r="J67" s="210" t="s">
        <v>783</v>
      </c>
      <c r="K67" s="102" t="s">
        <v>784</v>
      </c>
      <c r="L67" s="276" t="s">
        <v>773</v>
      </c>
      <c r="M67" s="143">
        <v>40</v>
      </c>
      <c r="N67" s="116" t="s">
        <v>556</v>
      </c>
      <c r="O67" s="262">
        <v>7000000</v>
      </c>
    </row>
    <row r="68" spans="9:15" ht="60">
      <c r="I68" s="105" t="s">
        <v>785</v>
      </c>
      <c r="J68" s="105" t="s">
        <v>786</v>
      </c>
      <c r="K68" s="105" t="s">
        <v>787</v>
      </c>
      <c r="L68" s="105" t="s">
        <v>764</v>
      </c>
      <c r="M68" s="265">
        <v>40</v>
      </c>
      <c r="N68" s="116" t="s">
        <v>556</v>
      </c>
      <c r="O68" s="266">
        <v>1000000</v>
      </c>
    </row>
    <row r="69" spans="9:15" ht="45">
      <c r="I69" s="105" t="s">
        <v>788</v>
      </c>
      <c r="J69" s="202" t="s">
        <v>789</v>
      </c>
      <c r="K69" s="105" t="s">
        <v>790</v>
      </c>
      <c r="L69" s="213" t="s">
        <v>770</v>
      </c>
      <c r="M69" s="265">
        <v>15</v>
      </c>
      <c r="N69" s="105" t="s">
        <v>796</v>
      </c>
      <c r="O69" s="266" t="s">
        <v>811</v>
      </c>
    </row>
    <row r="70" spans="9:15" ht="30">
      <c r="I70" s="105" t="s">
        <v>791</v>
      </c>
      <c r="J70" s="202" t="s">
        <v>792</v>
      </c>
      <c r="K70" s="105" t="s">
        <v>809</v>
      </c>
      <c r="L70" s="213" t="s">
        <v>773</v>
      </c>
      <c r="M70" s="265">
        <v>15</v>
      </c>
      <c r="N70" s="105" t="s">
        <v>796</v>
      </c>
      <c r="O70" s="267" t="s">
        <v>795</v>
      </c>
    </row>
    <row r="71" spans="9:15" ht="30">
      <c r="I71" s="105" t="s">
        <v>793</v>
      </c>
      <c r="J71" s="105" t="s">
        <v>794</v>
      </c>
      <c r="K71" s="105" t="s">
        <v>809</v>
      </c>
      <c r="L71" s="213" t="s">
        <v>661</v>
      </c>
      <c r="M71" s="265">
        <v>15</v>
      </c>
      <c r="N71" s="105" t="s">
        <v>796</v>
      </c>
      <c r="O71" s="267" t="s">
        <v>795</v>
      </c>
    </row>
    <row r="72" spans="9:15" ht="45">
      <c r="I72" s="105" t="s">
        <v>664</v>
      </c>
      <c r="J72" s="105" t="s">
        <v>663</v>
      </c>
      <c r="K72" s="105" t="s">
        <v>662</v>
      </c>
      <c r="L72" s="213" t="s">
        <v>661</v>
      </c>
      <c r="M72" s="265">
        <v>15</v>
      </c>
      <c r="N72" s="105" t="s">
        <v>796</v>
      </c>
      <c r="O72" s="266" t="s">
        <v>811</v>
      </c>
    </row>
    <row r="73" spans="9:15" ht="30">
      <c r="I73" s="214" t="s">
        <v>798</v>
      </c>
      <c r="J73" s="214" t="s">
        <v>797</v>
      </c>
      <c r="K73" s="214" t="s">
        <v>205</v>
      </c>
      <c r="L73" s="213" t="s">
        <v>799</v>
      </c>
      <c r="M73" s="215">
        <v>40</v>
      </c>
      <c r="N73" s="214" t="s">
        <v>207</v>
      </c>
      <c r="O73" s="261" t="s">
        <v>800</v>
      </c>
    </row>
    <row r="74" spans="9:15" ht="30">
      <c r="I74" s="214" t="s">
        <v>802</v>
      </c>
      <c r="J74" s="214" t="s">
        <v>801</v>
      </c>
      <c r="K74" s="214" t="s">
        <v>205</v>
      </c>
      <c r="L74" s="213" t="s">
        <v>803</v>
      </c>
      <c r="M74" s="215">
        <v>40</v>
      </c>
      <c r="N74" s="214" t="s">
        <v>207</v>
      </c>
      <c r="O74" s="261" t="s">
        <v>804</v>
      </c>
    </row>
    <row r="75" spans="9:15" ht="30">
      <c r="I75" s="214" t="s">
        <v>807</v>
      </c>
      <c r="J75" s="214" t="s">
        <v>805</v>
      </c>
      <c r="K75" s="214" t="s">
        <v>205</v>
      </c>
      <c r="L75" s="213" t="s">
        <v>808</v>
      </c>
      <c r="M75" s="215">
        <v>45</v>
      </c>
      <c r="N75" s="105" t="s">
        <v>806</v>
      </c>
      <c r="O75" s="261">
        <v>710000</v>
      </c>
    </row>
    <row r="76" spans="9:15" ht="15">
      <c r="I76" s="371" t="s">
        <v>810</v>
      </c>
      <c r="J76" s="145" t="s">
        <v>257</v>
      </c>
      <c r="K76" s="146">
        <v>9</v>
      </c>
      <c r="L76" s="217"/>
      <c r="M76" s="218"/>
      <c r="N76" s="217"/>
      <c r="O76" s="219"/>
    </row>
    <row r="77" spans="9:15" ht="15">
      <c r="I77" s="372"/>
      <c r="J77" s="122" t="s">
        <v>258</v>
      </c>
      <c r="K77" s="106">
        <v>7</v>
      </c>
      <c r="L77" s="217"/>
      <c r="M77" s="218"/>
      <c r="N77" s="217"/>
      <c r="O77" s="219"/>
    </row>
    <row r="78" spans="9:15" ht="15.75">
      <c r="I78" s="121"/>
      <c r="J78" s="123" t="s">
        <v>259</v>
      </c>
      <c r="K78" s="106">
        <v>16</v>
      </c>
      <c r="L78" s="217"/>
      <c r="M78" s="218"/>
      <c r="N78" s="217"/>
      <c r="O78" s="219"/>
    </row>
    <row r="79" spans="9:15" ht="15">
      <c r="I79" s="217"/>
      <c r="J79" s="217"/>
      <c r="K79" s="217"/>
      <c r="L79" s="217"/>
      <c r="M79" s="218"/>
      <c r="N79" s="217"/>
      <c r="O79" s="219"/>
    </row>
    <row r="80" spans="9:15" ht="15">
      <c r="I80" s="217"/>
      <c r="J80" s="217"/>
      <c r="K80" s="217"/>
      <c r="L80" s="217"/>
      <c r="M80" s="218"/>
      <c r="N80" s="217"/>
      <c r="O80" s="219"/>
    </row>
    <row r="81" spans="9:15" ht="15">
      <c r="I81" s="220"/>
      <c r="J81" s="220"/>
      <c r="K81" s="220"/>
      <c r="L81" s="220"/>
      <c r="M81" s="221"/>
      <c r="N81" s="220"/>
      <c r="O81" s="222"/>
    </row>
  </sheetData>
  <mergeCells count="32">
    <mergeCell ref="I76:I77"/>
    <mergeCell ref="A23:G23"/>
    <mergeCell ref="A24:G25"/>
    <mergeCell ref="A26:H26"/>
    <mergeCell ref="B27:F27"/>
    <mergeCell ref="B28:F28"/>
    <mergeCell ref="I54:I55"/>
    <mergeCell ref="A19:G19"/>
    <mergeCell ref="B20:G20"/>
    <mergeCell ref="B21:C21"/>
    <mergeCell ref="D21:E21"/>
    <mergeCell ref="B22:C22"/>
    <mergeCell ref="D22:E22"/>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78 JA65478 SW65478 ACS65478 AMO65478 AWK65478 BGG65478 BQC65478 BZY65478 CJU65478 CTQ65478 DDM65478 DNI65478 DXE65478 EHA65478 EQW65478 FAS65478 FKO65478 FUK65478 GEG65478 GOC65478 GXY65478 HHU65478 HRQ65478 IBM65478 ILI65478 IVE65478 JFA65478 JOW65478 JYS65478 KIO65478 KSK65478 LCG65478 LMC65478 LVY65478 MFU65478">
      <formula1>$I$2:$I$8</formula1>
    </dataValidation>
    <dataValidation type="list" allowBlank="1" showInputMessage="1" showErrorMessage="1" sqref="MPQ65478 MZM65478 NJI65478 NTE65478 ODA65478 OMW65478 OWS65478 PGO65478 PQK65478 QAG65478 QKC65478 QTY65478 RDU65478 RNQ65478 RXM65478 SHI65478 SRE65478 TBA65478 TKW65478 TUS65478 UEO65478 UOK65478 UYG65478 VIC65478 VRY65478 WBU65478 WLQ65478 WVM65478 E131014 JA131014 SW131014 ACS131014 AMO131014 AWK131014 BGG131014 BQC131014 BZY131014 CJU131014 CTQ131014 DDM131014 DNI131014 DXE131014 EHA131014 EQW131014 FAS131014 FKO131014 FUK131014 GEG131014 GOC131014 GXY131014 HHU131014 HRQ131014 IBM131014 ILI131014 IVE131014 JFA131014 JOW131014 JYS131014 KIO131014 KSK131014 LCG131014 LMC131014 LVY131014 MFU131014 MPQ131014 MZM131014 NJI131014 NTE131014 ODA131014 OMW131014 OWS131014 PGO131014 PQK131014 QAG131014 QKC131014 QTY131014 RDU131014 RNQ131014 RXM131014 SHI131014 SRE131014 TBA131014 TKW131014 TUS131014 UEO131014 UOK131014 UYG131014 VIC131014 VRY131014 WBU131014 WLQ131014 WVM131014 E196550 JA196550 SW196550 ACS196550 AMO196550 AWK196550 BGG196550 BQC196550">
      <formula1>$I$2:$I$8</formula1>
    </dataValidation>
    <dataValidation type="list" allowBlank="1" showInputMessage="1" showErrorMessage="1" sqref="BZY196550 CJU196550 CTQ196550 DDM196550 DNI196550 DXE196550 EHA196550 EQW196550 FAS196550 FKO196550 FUK196550 GEG196550 GOC196550 GXY196550 HHU196550 HRQ196550 IBM196550 ILI196550 IVE196550 JFA196550 JOW196550 JYS196550 KIO196550 KSK196550 LCG196550 LMC196550 LVY196550 MFU196550 MPQ196550 MZM196550 NJI196550 NTE196550 ODA196550 OMW196550 OWS196550 PGO196550 PQK196550 QAG196550 QKC196550 QTY196550 RDU196550 RNQ196550 RXM196550 SHI196550 SRE196550 TBA196550 TKW196550 TUS196550 UEO196550 UOK196550 UYG196550 VIC196550 VRY196550 WBU196550 WLQ196550 WVM196550 E262086 JA262086 SW262086 ACS262086 AMO262086 AWK262086 BGG262086 BQC262086 BZY262086 CJU262086 CTQ262086 DDM262086 DNI262086 DXE262086 EHA262086 EQW262086 FAS262086 FKO262086 FUK262086 GEG262086 GOC262086 GXY262086 HHU262086 HRQ262086 IBM262086 ILI262086 IVE262086 JFA262086 JOW262086 JYS262086 KIO262086 KSK262086 LCG262086 LMC262086 LVY262086 MFU262086 MPQ262086 MZM262086 NJI262086 NTE262086 ODA262086 OMW262086 OWS262086 PGO262086">
      <formula1>$I$2:$I$8</formula1>
    </dataValidation>
    <dataValidation type="list" allowBlank="1" showInputMessage="1" showErrorMessage="1" sqref="PQK262086 QAG262086 QKC262086 QTY262086 RDU262086 RNQ262086 RXM262086 SHI262086 SRE262086 TBA262086 TKW262086 TUS262086 UEO262086 UOK262086 UYG262086 VIC262086 VRY262086 WBU262086 WLQ262086 WVM262086 E327622 JA327622 SW327622 ACS327622 AMO327622 AWK327622 BGG327622 BQC327622 BZY327622 CJU327622 CTQ327622 DDM327622 DNI327622 DXE327622 EHA327622 EQW327622 FAS327622 FKO327622 FUK327622 GEG327622 GOC327622 GXY327622 HHU327622 HRQ327622 IBM327622 ILI327622 IVE327622 JFA327622 JOW327622 JYS327622 KIO327622 KSK327622 LCG327622 LMC327622 LVY327622 MFU327622 MPQ327622 MZM327622 NJI327622 NTE327622 ODA327622 OMW327622 OWS327622 PGO327622 PQK327622 QAG327622 QKC327622 QTY327622 RDU327622 RNQ327622 RXM327622 SHI327622 SRE327622 TBA327622 TKW327622 TUS327622 UEO327622 UOK327622 UYG327622 VIC327622 VRY327622 WBU327622 WLQ327622 WVM327622 E393158 JA393158 SW393158 ACS393158 AMO393158 AWK393158 BGG393158 BQC393158 BZY393158 CJU393158 CTQ393158 DDM393158 DNI393158 DXE393158 EHA393158 EQW393158">
      <formula1>$I$2:$I$8</formula1>
    </dataValidation>
    <dataValidation type="list" allowBlank="1" showInputMessage="1" showErrorMessage="1" sqref="FAS393158 FKO393158 FUK393158 GEG393158 GOC393158 GXY393158 HHU393158 HRQ393158 IBM393158 ILI393158 IVE393158 JFA393158 JOW393158 JYS393158 KIO393158 KSK393158 LCG393158 LMC393158 LVY393158 MFU393158 MPQ393158 MZM393158 NJI393158 NTE393158 ODA393158 OMW393158 OWS393158 PGO393158 PQK393158 QAG393158 QKC393158 QTY393158 RDU393158 RNQ393158 RXM393158 SHI393158 SRE393158 TBA393158 TKW393158 TUS393158 UEO393158 UOK393158 UYG393158 VIC393158 VRY393158 WBU393158 WLQ393158 WVM393158 E458694 JA458694 SW458694 ACS458694 AMO458694 AWK458694 BGG458694 BQC458694 BZY458694 CJU458694 CTQ458694 DDM458694 DNI458694 DXE458694 EHA458694 EQW458694 FAS458694 FKO458694 FUK458694 GEG458694 GOC458694 GXY458694 HHU458694 HRQ458694 IBM458694 ILI458694 IVE458694 JFA458694 JOW458694 JYS458694 KIO458694 KSK458694 LCG458694 LMC458694 LVY458694 MFU458694 MPQ458694 MZM458694 NJI458694 NTE458694 ODA458694 OMW458694 OWS458694 PGO458694 PQK458694 QAG458694 QKC458694 QTY458694 RDU458694 RNQ458694 RXM458694 SHI458694">
      <formula1>$I$2:$I$8</formula1>
    </dataValidation>
    <dataValidation type="list" allowBlank="1" showInputMessage="1" showErrorMessage="1" sqref="SRE458694 TBA458694 TKW458694 TUS458694 UEO458694 UOK458694 UYG458694 VIC458694 VRY458694 WBU458694 WLQ458694 WVM458694 E524230 JA524230 SW524230 ACS524230 AMO524230 AWK524230 BGG524230 BQC524230 BZY524230 CJU524230 CTQ524230 DDM524230 DNI524230 DXE524230 EHA524230 EQW524230 FAS524230 FKO524230 FUK524230 GEG524230 GOC524230 GXY524230 HHU524230 HRQ524230 IBM524230 ILI524230 IVE524230 JFA524230 JOW524230 JYS524230 KIO524230 KSK524230 LCG524230 LMC524230 LVY524230 MFU524230 MPQ524230 MZM524230 NJI524230 NTE524230 ODA524230 OMW524230 OWS524230 PGO524230 PQK524230 QAG524230 QKC524230 QTY524230 RDU524230 RNQ524230 RXM524230 SHI524230 SRE524230 TBA524230 TKW524230 TUS524230 UEO524230 UOK524230 UYG524230 VIC524230 VRY524230 WBU524230 WLQ524230 WVM524230 E589766 JA589766 SW589766 ACS589766 AMO589766 AWK589766 BGG589766 BQC589766 BZY589766 CJU589766 CTQ589766 DDM589766 DNI589766 DXE589766 EHA589766 EQW589766 FAS589766 FKO589766 FUK589766 GEG589766 GOC589766 GXY589766 HHU589766 HRQ589766">
      <formula1>$I$2:$I$8</formula1>
    </dataValidation>
    <dataValidation type="list" allowBlank="1" showInputMessage="1" showErrorMessage="1" sqref="IBM589766 ILI589766 IVE589766 JFA589766 JOW589766 JYS589766 KIO589766 KSK589766 LCG589766 LMC589766 LVY589766 MFU589766 MPQ589766 MZM589766 NJI589766 NTE589766 ODA589766 OMW589766 OWS589766 PGO589766 PQK589766 QAG589766 QKC589766 QTY589766 RDU589766 RNQ589766 RXM589766 SHI589766 SRE589766 TBA589766 TKW589766 TUS589766 UEO589766 UOK589766 UYG589766 VIC589766 VRY589766 WBU589766 WLQ589766 WVM589766 E655302 JA655302 SW655302 ACS655302 AMO655302 AWK655302 BGG655302 BQC655302 BZY655302 CJU655302 CTQ655302 DDM655302 DNI655302 DXE655302 EHA655302 EQW655302 FAS655302 FKO655302 FUK655302 GEG655302 GOC655302 GXY655302 HHU655302 HRQ655302 IBM655302 ILI655302 IVE655302 JFA655302 JOW655302 JYS655302 KIO655302 KSK655302 LCG655302 LMC655302 LVY655302 MFU655302 MPQ655302 MZM655302 NJI655302 NTE655302 ODA655302 OMW655302 OWS655302 PGO655302 PQK655302 QAG655302 QKC655302 QTY655302 RDU655302 RNQ655302 RXM655302 SHI655302 SRE655302 TBA655302 TKW655302 TUS655302 UEO655302 UOK655302 UYG655302 VIC655302">
      <formula1>$I$2:$I$8</formula1>
    </dataValidation>
    <dataValidation type="list" allowBlank="1" showInputMessage="1" showErrorMessage="1" sqref="VRY655302 WBU655302 WLQ655302 WVM655302 E720838 JA720838 SW720838 ACS720838 AMO720838 AWK720838 BGG720838 BQC720838 BZY720838 CJU720838 CTQ720838 DDM720838 DNI720838 DXE720838 EHA720838 EQW720838 FAS720838 FKO720838 FUK720838 GEG720838 GOC720838 GXY720838 HHU720838 HRQ720838 IBM720838 ILI720838 IVE720838 JFA720838 JOW720838 JYS720838 KIO720838 KSK720838 LCG720838 LMC720838 LVY720838 MFU720838 MPQ720838 MZM720838 NJI720838 NTE720838 ODA720838 OMW720838 OWS720838 PGO720838 PQK720838 QAG720838 QKC720838 QTY720838 RDU720838 RNQ720838 RXM720838 SHI720838 SRE720838 TBA720838 TKW720838 TUS720838 UEO720838 UOK720838 UYG720838 VIC720838 VRY720838 WBU720838 WLQ720838 WVM720838 E786374 JA786374 SW786374 ACS786374 AMO786374 AWK786374 BGG786374 BQC786374 BZY786374 CJU786374 CTQ786374 DDM786374 DNI786374 DXE786374 EHA786374 EQW786374 FAS786374 FKO786374 FUK786374 GEG786374 GOC786374 GXY786374 HHU786374 HRQ786374 IBM786374 ILI786374 IVE786374 JFA786374 JOW786374 JYS786374 KIO786374 KSK786374">
      <formula1>$I$2:$I$8</formula1>
    </dataValidation>
    <dataValidation type="list" allowBlank="1" showInputMessage="1" showErrorMessage="1" sqref="LCG786374 LMC786374 LVY786374 MFU786374 MPQ786374 MZM786374 NJI786374 NTE786374 ODA786374 OMW786374 OWS786374 PGO786374 PQK786374 QAG786374 QKC786374 QTY786374 RDU786374 RNQ786374 RXM786374 SHI786374 SRE786374 TBA786374 TKW786374 TUS786374 UEO786374 UOK786374 UYG786374 VIC786374 VRY786374 WBU786374 WLQ786374 WVM786374 E851910 JA851910 SW851910 ACS851910 AMO851910 AWK851910 BGG851910 BQC851910 BZY851910 CJU851910 CTQ851910 DDM851910 DNI851910 DXE851910 EHA851910 EQW851910 FAS851910 FKO851910 FUK851910 GEG851910 GOC851910 GXY851910 HHU851910 HRQ851910 IBM851910 ILI851910 IVE851910 JFA851910 JOW851910 JYS851910 KIO851910 KSK851910 LCG851910 LMC851910 LVY851910 MFU851910 MPQ851910 MZM851910 NJI851910 NTE851910 ODA851910 OMW851910 OWS851910 PGO851910 PQK851910 QAG851910 QKC851910 QTY851910 RDU851910 RNQ851910 RXM851910 SHI851910 SRE851910 TBA851910 TKW851910 TUS851910 UEO851910 UOK851910 UYG851910 VIC851910 VRY851910 WBU851910 WLQ851910 WVM851910 E917446 JA917446 SW917446 ACS917446">
      <formula1>$I$2:$I$8</formula1>
    </dataValidation>
    <dataValidation type="list" allowBlank="1" showInputMessage="1" showErrorMessage="1" sqref="AMO917446 AWK917446 BGG917446 BQC917446 BZY917446 CJU917446 CTQ917446 DDM917446 DNI917446 DXE917446 EHA917446 EQW917446 FAS917446 FKO917446 FUK917446 GEG917446 GOC917446 GXY917446 HHU917446 HRQ917446 IBM917446 ILI917446 IVE917446 JFA917446 JOW917446 JYS917446 KIO917446 KSK917446 LCG917446 LMC917446 LVY917446 MFU917446 MPQ917446 MZM917446 NJI917446 NTE917446 ODA917446 OMW917446 OWS917446 PGO917446 PQK917446 QAG917446 QKC917446 QTY917446 RDU917446 RNQ917446 RXM917446 SHI917446 SRE917446 TBA917446 TKW917446 TUS917446 UEO917446 UOK917446 UYG917446 VIC917446 VRY917446 WBU917446 WLQ917446 WVM917446 E982982 JA982982 SW982982 ACS982982 AMO982982 AWK982982 BGG982982 BQC982982 BZY982982 CJU982982 CTQ982982 DDM982982 DNI982982 DXE982982 EHA982982 EQW982982 FAS982982 FKO982982 FUK982982 GEG982982 GOC982982 GXY982982 HHU982982 HRQ982982 IBM982982 ILI982982 IVE982982 JFA982982 JOW982982 JYS982982 KIO982982 KSK982982 LCG982982 LMC982982 LVY982982 MFU982982 MPQ982982 MZM982982 NJI982982 NTE982982">
      <formula1>$I$2:$I$8</formula1>
    </dataValidation>
    <dataValidation type="list" allowBlank="1" showInputMessage="1" showErrorMessage="1" sqref="ODA982982 OMW982982 OWS982982 PGO982982 PQK982982 QAG982982 QKC982982 QTY982982 RDU982982 RNQ982982 RXM982982 SHI982982 SRE982982 TBA982982 TKW982982 TUS982982 UEO982982 UOK982982 UYG982982 VIC982982 VRY982982 WBU982982 WLQ982982 WVM982982">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699890613556"/>
  </sheetPr>
  <dimension ref="A1:Z12"/>
  <sheetViews>
    <sheetView workbookViewId="0" topLeftCell="A1">
      <selection activeCell="A1" sqref="A1:B6"/>
    </sheetView>
  </sheetViews>
  <sheetFormatPr defaultColWidth="14.421875" defaultRowHeight="15"/>
  <cols>
    <col min="1" max="3" width="23.7109375" style="48" customWidth="1"/>
    <col min="4" max="4" width="33.140625" style="48" customWidth="1"/>
    <col min="5" max="5" width="28.00390625" style="48" customWidth="1"/>
    <col min="6" max="26" width="23.7109375" style="48" customWidth="1"/>
    <col min="27" max="16384" width="14.421875" style="48" customWidth="1"/>
  </cols>
  <sheetData>
    <row r="1" spans="1:26" s="404" customFormat="1" ht="15.75" customHeight="1">
      <c r="A1" s="398"/>
      <c r="B1" s="399"/>
      <c r="C1" s="400" t="s">
        <v>0</v>
      </c>
      <c r="D1" s="401"/>
      <c r="E1" s="401"/>
      <c r="F1" s="401"/>
      <c r="G1" s="401"/>
      <c r="H1" s="402"/>
      <c r="I1" s="402"/>
      <c r="J1" s="402"/>
      <c r="K1" s="402"/>
      <c r="L1" s="402"/>
      <c r="M1" s="402"/>
      <c r="N1" s="402"/>
      <c r="O1" s="402"/>
      <c r="P1" s="402"/>
      <c r="Q1" s="402"/>
      <c r="R1" s="402"/>
      <c r="S1" s="402"/>
      <c r="T1" s="402"/>
      <c r="U1" s="403"/>
      <c r="V1" s="403"/>
      <c r="W1" s="403"/>
      <c r="X1" s="403"/>
      <c r="Y1" s="403"/>
      <c r="Z1" s="403"/>
    </row>
    <row r="2" spans="1:26" s="404" customFormat="1" ht="15.75" customHeight="1">
      <c r="A2" s="405"/>
      <c r="B2" s="399"/>
      <c r="C2" s="400" t="s">
        <v>1</v>
      </c>
      <c r="D2" s="401"/>
      <c r="E2" s="401"/>
      <c r="F2" s="401"/>
      <c r="G2" s="401"/>
      <c r="H2" s="402"/>
      <c r="I2" s="402"/>
      <c r="J2" s="402"/>
      <c r="K2" s="402"/>
      <c r="L2" s="402"/>
      <c r="M2" s="402"/>
      <c r="N2" s="402"/>
      <c r="O2" s="402"/>
      <c r="P2" s="402"/>
      <c r="Q2" s="402"/>
      <c r="R2" s="402"/>
      <c r="S2" s="402"/>
      <c r="T2" s="402"/>
      <c r="U2" s="403"/>
      <c r="V2" s="403"/>
      <c r="W2" s="403"/>
      <c r="X2" s="403"/>
      <c r="Y2" s="403"/>
      <c r="Z2" s="403"/>
    </row>
    <row r="3" spans="1:26" s="404" customFormat="1" ht="15.75" customHeight="1">
      <c r="A3" s="405"/>
      <c r="B3" s="399"/>
      <c r="C3" s="406"/>
      <c r="D3" s="407"/>
      <c r="E3" s="408"/>
      <c r="F3" s="408"/>
      <c r="G3" s="408"/>
      <c r="H3" s="402"/>
      <c r="I3" s="402"/>
      <c r="J3" s="402"/>
      <c r="K3" s="402"/>
      <c r="L3" s="402"/>
      <c r="M3" s="402"/>
      <c r="N3" s="402"/>
      <c r="O3" s="402"/>
      <c r="P3" s="402"/>
      <c r="Q3" s="402"/>
      <c r="R3" s="402"/>
      <c r="S3" s="402"/>
      <c r="T3" s="402"/>
      <c r="U3" s="403"/>
      <c r="V3" s="403"/>
      <c r="W3" s="403"/>
      <c r="X3" s="403"/>
      <c r="Y3" s="403"/>
      <c r="Z3" s="403"/>
    </row>
    <row r="4" spans="1:26" s="404" customFormat="1" ht="15.75" customHeight="1">
      <c r="A4" s="405"/>
      <c r="B4" s="399"/>
      <c r="C4" s="400" t="s">
        <v>2</v>
      </c>
      <c r="D4" s="401"/>
      <c r="E4" s="401"/>
      <c r="F4" s="401"/>
      <c r="G4" s="401"/>
      <c r="H4" s="402"/>
      <c r="I4" s="402"/>
      <c r="J4" s="402"/>
      <c r="K4" s="402"/>
      <c r="L4" s="402"/>
      <c r="M4" s="402"/>
      <c r="N4" s="402"/>
      <c r="O4" s="402"/>
      <c r="P4" s="402"/>
      <c r="Q4" s="402"/>
      <c r="R4" s="402"/>
      <c r="S4" s="402"/>
      <c r="T4" s="402"/>
      <c r="U4" s="403"/>
      <c r="V4" s="403"/>
      <c r="W4" s="403"/>
      <c r="X4" s="403"/>
      <c r="Y4" s="403"/>
      <c r="Z4" s="403"/>
    </row>
    <row r="5" spans="1:26" s="404" customFormat="1" ht="15.75" customHeight="1">
      <c r="A5" s="405"/>
      <c r="B5" s="399"/>
      <c r="C5" s="400" t="s">
        <v>954</v>
      </c>
      <c r="D5" s="401"/>
      <c r="E5" s="401"/>
      <c r="F5" s="401"/>
      <c r="G5" s="401"/>
      <c r="H5" s="402"/>
      <c r="I5" s="402"/>
      <c r="J5" s="402"/>
      <c r="K5" s="402"/>
      <c r="L5" s="402"/>
      <c r="M5" s="402"/>
      <c r="N5" s="402"/>
      <c r="O5" s="402"/>
      <c r="P5" s="402"/>
      <c r="Q5" s="402"/>
      <c r="R5" s="402"/>
      <c r="S5" s="402"/>
      <c r="T5" s="402"/>
      <c r="U5" s="403"/>
      <c r="V5" s="403"/>
      <c r="W5" s="403"/>
      <c r="X5" s="403"/>
      <c r="Y5" s="403"/>
      <c r="Z5" s="403"/>
    </row>
    <row r="6" spans="1:26" s="404" customFormat="1" ht="15.75" customHeight="1">
      <c r="A6" s="409"/>
      <c r="B6" s="399"/>
      <c r="C6" s="410" t="s">
        <v>955</v>
      </c>
      <c r="D6" s="411"/>
      <c r="E6" s="411"/>
      <c r="F6" s="411"/>
      <c r="G6" s="411"/>
      <c r="H6" s="402"/>
      <c r="I6" s="402"/>
      <c r="J6" s="402"/>
      <c r="K6" s="402"/>
      <c r="L6" s="402"/>
      <c r="M6" s="402"/>
      <c r="N6" s="402"/>
      <c r="O6" s="402"/>
      <c r="P6" s="402"/>
      <c r="Q6" s="402"/>
      <c r="R6" s="402"/>
      <c r="S6" s="402"/>
      <c r="T6" s="402"/>
      <c r="U6" s="403"/>
      <c r="V6" s="403"/>
      <c r="W6" s="403"/>
      <c r="X6" s="403"/>
      <c r="Y6" s="403"/>
      <c r="Z6" s="403"/>
    </row>
    <row r="7" spans="1:22" s="4" customFormat="1" ht="51.75" customHeight="1">
      <c r="A7" s="1" t="s">
        <v>3</v>
      </c>
      <c r="B7" s="1" t="s">
        <v>4</v>
      </c>
      <c r="C7" s="2" t="s">
        <v>5</v>
      </c>
      <c r="D7" s="2" t="s">
        <v>6</v>
      </c>
      <c r="E7" s="2" t="s">
        <v>7</v>
      </c>
      <c r="F7" s="2" t="s">
        <v>8</v>
      </c>
      <c r="G7" s="2" t="s">
        <v>9</v>
      </c>
      <c r="H7" s="1"/>
      <c r="I7" s="1"/>
      <c r="J7" s="1"/>
      <c r="K7" s="1"/>
      <c r="L7" s="1"/>
      <c r="M7" s="1"/>
      <c r="N7" s="1"/>
      <c r="O7" s="1"/>
      <c r="P7" s="1"/>
      <c r="Q7" s="1"/>
      <c r="R7" s="1"/>
      <c r="S7" s="1"/>
      <c r="T7" s="1" t="s">
        <v>11</v>
      </c>
      <c r="U7" s="3"/>
      <c r="V7" s="3"/>
    </row>
    <row r="8" spans="1:22" s="4" customFormat="1" ht="34.5" customHeight="1">
      <c r="A8" s="1"/>
      <c r="B8" s="1"/>
      <c r="C8" s="1"/>
      <c r="D8" s="1"/>
      <c r="E8" s="1"/>
      <c r="F8" s="1"/>
      <c r="G8" s="1"/>
      <c r="H8" s="1" t="s">
        <v>12</v>
      </c>
      <c r="I8" s="1" t="s">
        <v>13</v>
      </c>
      <c r="J8" s="1" t="s">
        <v>14</v>
      </c>
      <c r="K8" s="1" t="s">
        <v>15</v>
      </c>
      <c r="L8" s="1" t="s">
        <v>16</v>
      </c>
      <c r="M8" s="1" t="s">
        <v>17</v>
      </c>
      <c r="N8" s="1" t="s">
        <v>18</v>
      </c>
      <c r="O8" s="1" t="s">
        <v>19</v>
      </c>
      <c r="P8" s="1" t="s">
        <v>20</v>
      </c>
      <c r="Q8" s="1" t="s">
        <v>21</v>
      </c>
      <c r="R8" s="1" t="s">
        <v>22</v>
      </c>
      <c r="S8" s="1" t="s">
        <v>23</v>
      </c>
      <c r="T8" s="1"/>
      <c r="U8" s="5"/>
      <c r="V8" s="5"/>
    </row>
    <row r="9" spans="1:22" s="4" customFormat="1" ht="114.75" customHeight="1">
      <c r="A9" s="332" t="s">
        <v>24</v>
      </c>
      <c r="B9" s="6" t="s">
        <v>25</v>
      </c>
      <c r="C9" s="224" t="s">
        <v>26</v>
      </c>
      <c r="D9" s="7" t="s">
        <v>142</v>
      </c>
      <c r="E9" s="7" t="s">
        <v>28</v>
      </c>
      <c r="F9" s="7" t="s">
        <v>41</v>
      </c>
      <c r="G9" s="11">
        <v>0.7</v>
      </c>
      <c r="H9" s="12">
        <f>'Satisfacción del Cliente 2019'!C22</f>
        <v>0.8630907553984483</v>
      </c>
      <c r="I9" s="7"/>
      <c r="J9" s="7"/>
      <c r="K9" s="9"/>
      <c r="L9" s="7"/>
      <c r="M9" s="7"/>
      <c r="N9" s="248"/>
      <c r="O9" s="7"/>
      <c r="P9" s="7"/>
      <c r="Q9" s="9"/>
      <c r="R9" s="7"/>
      <c r="S9" s="7"/>
      <c r="T9" s="10"/>
      <c r="U9" s="5"/>
      <c r="V9" s="5"/>
    </row>
    <row r="10" spans="1:22" s="4" customFormat="1" ht="157.5" customHeight="1">
      <c r="A10" s="333"/>
      <c r="B10" s="7"/>
      <c r="C10" s="224" t="s">
        <v>30</v>
      </c>
      <c r="D10" s="7" t="s">
        <v>31</v>
      </c>
      <c r="E10" s="7" t="s">
        <v>32</v>
      </c>
      <c r="F10" s="7" t="s">
        <v>191</v>
      </c>
      <c r="G10" s="11">
        <v>0.8</v>
      </c>
      <c r="H10" s="12">
        <f>'Cumpl. Plan Desarrollo 2019'!D22</f>
        <v>0.9064327485380117</v>
      </c>
      <c r="I10" s="7"/>
      <c r="J10" s="7"/>
      <c r="K10" s="9"/>
      <c r="L10" s="12">
        <f>'Cumpl. Plan Desarrollo 2019'!D23</f>
        <v>0.782608695652174</v>
      </c>
      <c r="M10" s="7"/>
      <c r="N10" s="13"/>
      <c r="O10" s="7"/>
      <c r="P10" s="12">
        <f>'Cumpl. Plan Desarrollo 2019'!D24</f>
        <v>0.7407407407407407</v>
      </c>
      <c r="Q10" s="9"/>
      <c r="R10" s="7"/>
      <c r="S10" s="7"/>
      <c r="T10" s="10"/>
      <c r="U10" s="5"/>
      <c r="V10" s="5"/>
    </row>
    <row r="11" spans="1:22" s="4" customFormat="1" ht="114.75" customHeight="1">
      <c r="A11" s="333"/>
      <c r="B11" s="7"/>
      <c r="C11" s="224" t="s">
        <v>34</v>
      </c>
      <c r="D11" s="7" t="s">
        <v>653</v>
      </c>
      <c r="E11" s="7" t="s">
        <v>654</v>
      </c>
      <c r="F11" s="7" t="s">
        <v>41</v>
      </c>
      <c r="G11" s="11">
        <v>0.8</v>
      </c>
      <c r="H11" s="14">
        <f>'Efectiv. en la Ges. Proy 2019 '!C22</f>
        <v>2185378535</v>
      </c>
      <c r="I11" s="7"/>
      <c r="J11" s="7"/>
      <c r="K11" s="9"/>
      <c r="L11" s="7"/>
      <c r="M11" s="7"/>
      <c r="N11" s="7"/>
      <c r="O11" s="7"/>
      <c r="P11" s="7"/>
      <c r="Q11" s="9"/>
      <c r="R11" s="7"/>
      <c r="S11" s="7"/>
      <c r="T11" s="10"/>
      <c r="U11" s="5"/>
      <c r="V11" s="5"/>
    </row>
    <row r="12" spans="1:20" s="21" customFormat="1" ht="228" customHeight="1">
      <c r="A12" s="334"/>
      <c r="B12" s="15" t="s">
        <v>37</v>
      </c>
      <c r="C12" s="225" t="s">
        <v>38</v>
      </c>
      <c r="D12" s="16" t="s">
        <v>39</v>
      </c>
      <c r="E12" s="16" t="s">
        <v>40</v>
      </c>
      <c r="F12" s="17" t="s">
        <v>41</v>
      </c>
      <c r="G12" s="18"/>
      <c r="H12" s="226">
        <f>'Gestión de Intercambios 2019'!F22</f>
        <v>0.15789473684210525</v>
      </c>
      <c r="I12" s="20"/>
      <c r="J12" s="7"/>
      <c r="K12" s="7"/>
      <c r="L12" s="9"/>
      <c r="M12" s="7"/>
      <c r="N12" s="7"/>
      <c r="O12" s="7"/>
      <c r="P12" s="7"/>
      <c r="Q12" s="7"/>
      <c r="R12" s="9"/>
      <c r="S12" s="249"/>
      <c r="T12" s="20"/>
    </row>
    <row r="13" s="67" customFormat="1" ht="15"/>
    <row r="14" s="67" customFormat="1" ht="15"/>
    <row r="15" s="67" customFormat="1" ht="15"/>
    <row r="16" s="67" customFormat="1" ht="15"/>
  </sheetData>
  <mergeCells count="7">
    <mergeCell ref="C1:G1"/>
    <mergeCell ref="C2:G2"/>
    <mergeCell ref="A1:B6"/>
    <mergeCell ref="C4:G4"/>
    <mergeCell ref="C5:G5"/>
    <mergeCell ref="C6:G6"/>
    <mergeCell ref="A9:A12"/>
  </mergeCells>
  <hyperlinks>
    <hyperlink ref="C9" location="'Satisfacción del Cliente 2019'!A1" display="Satisfacción del cliente"/>
    <hyperlink ref="C10" location="'Cumpl. Plan Desarrollo 2019'!A1" display="Cumplimiento del plan de desarrollo"/>
    <hyperlink ref="C12" location="'Gestión de Intercambios 2019'!A1" display="Gestión de intercambios "/>
    <hyperlink ref="C11" location="'Efectiv. en la Ges. Proy 2019 '!A1" display="Efectividad en la gestión de proyectos"/>
  </hyperlinks>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J126"/>
  <sheetViews>
    <sheetView zoomScale="120" zoomScaleNormal="120" workbookViewId="0" topLeftCell="A1">
      <selection activeCell="E20" sqref="E20"/>
    </sheetView>
  </sheetViews>
  <sheetFormatPr defaultColWidth="11.421875" defaultRowHeight="15"/>
  <cols>
    <col min="1" max="1" width="33.421875" style="23" customWidth="1"/>
    <col min="2" max="2" width="19.57421875" style="23" customWidth="1"/>
    <col min="3" max="3" width="24.28125" style="23" customWidth="1"/>
    <col min="4" max="4" width="17.7109375" style="23" customWidth="1"/>
    <col min="5" max="5" width="21.28125" style="23" customWidth="1"/>
    <col min="6" max="6" width="17.7109375" style="23" customWidth="1"/>
    <col min="7" max="7" width="11.00390625" style="23" bestFit="1" customWidth="1"/>
    <col min="8" max="8" width="14.7109375" style="23" customWidth="1"/>
    <col min="9" max="9" width="52.8515625" style="23" customWidth="1"/>
    <col min="10" max="10" width="11.28125" style="23" customWidth="1"/>
    <col min="11" max="11" width="7.57421875" style="23" customWidth="1"/>
    <col min="12" max="12" width="9.140625" style="23" customWidth="1"/>
    <col min="13" max="13" width="5.7109375" style="23" customWidth="1"/>
    <col min="14" max="14" width="12.7109375" style="23" customWidth="1"/>
    <col min="15" max="15" width="11.0039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24.28125" style="23" customWidth="1"/>
    <col min="260" max="260" width="13.71093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70" width="5.7109375" style="23" customWidth="1"/>
    <col min="271" max="271" width="6.71093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24.28125" style="23" customWidth="1"/>
    <col min="516" max="516" width="13.71093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6" width="5.7109375" style="23" customWidth="1"/>
    <col min="527" max="527" width="6.71093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24.28125" style="23" customWidth="1"/>
    <col min="772" max="772" width="13.71093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82" width="5.7109375" style="23" customWidth="1"/>
    <col min="783" max="783" width="6.71093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24.28125" style="23" customWidth="1"/>
    <col min="1028" max="1028" width="13.71093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8" width="5.7109375" style="23" customWidth="1"/>
    <col min="1039" max="1039" width="6.71093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24.28125" style="23" customWidth="1"/>
    <col min="1284" max="1284" width="13.71093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4" width="5.7109375" style="23" customWidth="1"/>
    <col min="1295" max="1295" width="6.71093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24.28125" style="23" customWidth="1"/>
    <col min="1540" max="1540" width="13.71093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50" width="5.7109375" style="23" customWidth="1"/>
    <col min="1551" max="1551" width="6.71093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24.28125" style="23" customWidth="1"/>
    <col min="1796" max="1796" width="13.71093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6" width="5.7109375" style="23" customWidth="1"/>
    <col min="1807" max="1807" width="6.71093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24.28125" style="23" customWidth="1"/>
    <col min="2052" max="2052" width="13.71093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62" width="5.7109375" style="23" customWidth="1"/>
    <col min="2063" max="2063" width="6.71093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24.28125" style="23" customWidth="1"/>
    <col min="2308" max="2308" width="13.71093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8" width="5.7109375" style="23" customWidth="1"/>
    <col min="2319" max="2319" width="6.71093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24.28125" style="23" customWidth="1"/>
    <col min="2564" max="2564" width="13.71093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4" width="5.7109375" style="23" customWidth="1"/>
    <col min="2575" max="2575" width="6.71093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24.28125" style="23" customWidth="1"/>
    <col min="2820" max="2820" width="13.71093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30" width="5.7109375" style="23" customWidth="1"/>
    <col min="2831" max="2831" width="6.71093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24.28125" style="23" customWidth="1"/>
    <col min="3076" max="3076" width="13.71093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6" width="5.7109375" style="23" customWidth="1"/>
    <col min="3087" max="3087" width="6.71093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24.28125" style="23" customWidth="1"/>
    <col min="3332" max="3332" width="13.71093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42" width="5.7109375" style="23" customWidth="1"/>
    <col min="3343" max="3343" width="6.71093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24.28125" style="23" customWidth="1"/>
    <col min="3588" max="3588" width="13.71093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8" width="5.7109375" style="23" customWidth="1"/>
    <col min="3599" max="3599" width="6.71093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24.28125" style="23" customWidth="1"/>
    <col min="3844" max="3844" width="13.71093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4" width="5.7109375" style="23" customWidth="1"/>
    <col min="3855" max="3855" width="6.71093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24.28125" style="23" customWidth="1"/>
    <col min="4100" max="4100" width="13.71093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10" width="5.7109375" style="23" customWidth="1"/>
    <col min="4111" max="4111" width="6.71093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24.28125" style="23" customWidth="1"/>
    <col min="4356" max="4356" width="13.71093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6" width="5.7109375" style="23" customWidth="1"/>
    <col min="4367" max="4367" width="6.71093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24.28125" style="23" customWidth="1"/>
    <col min="4612" max="4612" width="13.71093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22" width="5.7109375" style="23" customWidth="1"/>
    <col min="4623" max="4623" width="6.71093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24.28125" style="23" customWidth="1"/>
    <col min="4868" max="4868" width="13.71093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8" width="5.7109375" style="23" customWidth="1"/>
    <col min="4879" max="4879" width="6.71093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24.28125" style="23" customWidth="1"/>
    <col min="5124" max="5124" width="13.71093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4" width="5.7109375" style="23" customWidth="1"/>
    <col min="5135" max="5135" width="6.71093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24.28125" style="23" customWidth="1"/>
    <col min="5380" max="5380" width="13.71093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90" width="5.7109375" style="23" customWidth="1"/>
    <col min="5391" max="5391" width="6.71093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24.28125" style="23" customWidth="1"/>
    <col min="5636" max="5636" width="13.71093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6" width="5.7109375" style="23" customWidth="1"/>
    <col min="5647" max="5647" width="6.71093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24.28125" style="23" customWidth="1"/>
    <col min="5892" max="5892" width="13.71093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902" width="5.7109375" style="23" customWidth="1"/>
    <col min="5903" max="5903" width="6.71093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24.28125" style="23" customWidth="1"/>
    <col min="6148" max="6148" width="13.71093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8" width="5.7109375" style="23" customWidth="1"/>
    <col min="6159" max="6159" width="6.71093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24.28125" style="23" customWidth="1"/>
    <col min="6404" max="6404" width="13.71093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4" width="5.7109375" style="23" customWidth="1"/>
    <col min="6415" max="6415" width="6.71093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24.28125" style="23" customWidth="1"/>
    <col min="6660" max="6660" width="13.71093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70" width="5.7109375" style="23" customWidth="1"/>
    <col min="6671" max="6671" width="6.71093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24.28125" style="23" customWidth="1"/>
    <col min="6916" max="6916" width="13.71093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6" width="5.7109375" style="23" customWidth="1"/>
    <col min="6927" max="6927" width="6.71093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24.28125" style="23" customWidth="1"/>
    <col min="7172" max="7172" width="13.71093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82" width="5.7109375" style="23" customWidth="1"/>
    <col min="7183" max="7183" width="6.71093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24.28125" style="23" customWidth="1"/>
    <col min="7428" max="7428" width="13.71093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8" width="5.7109375" style="23" customWidth="1"/>
    <col min="7439" max="7439" width="6.71093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24.28125" style="23" customWidth="1"/>
    <col min="7684" max="7684" width="13.71093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4" width="5.7109375" style="23" customWidth="1"/>
    <col min="7695" max="7695" width="6.71093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24.28125" style="23" customWidth="1"/>
    <col min="7940" max="7940" width="13.71093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50" width="5.7109375" style="23" customWidth="1"/>
    <col min="7951" max="7951" width="6.71093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24.28125" style="23" customWidth="1"/>
    <col min="8196" max="8196" width="13.71093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6" width="5.7109375" style="23" customWidth="1"/>
    <col min="8207" max="8207" width="6.71093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24.28125" style="23" customWidth="1"/>
    <col min="8452" max="8452" width="13.71093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62" width="5.7109375" style="23" customWidth="1"/>
    <col min="8463" max="8463" width="6.71093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24.28125" style="23" customWidth="1"/>
    <col min="8708" max="8708" width="13.71093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8" width="5.7109375" style="23" customWidth="1"/>
    <col min="8719" max="8719" width="6.71093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24.28125" style="23" customWidth="1"/>
    <col min="8964" max="8964" width="13.71093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4" width="5.7109375" style="23" customWidth="1"/>
    <col min="8975" max="8975" width="6.71093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24.28125" style="23" customWidth="1"/>
    <col min="9220" max="9220" width="13.71093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30" width="5.7109375" style="23" customWidth="1"/>
    <col min="9231" max="9231" width="6.71093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24.28125" style="23" customWidth="1"/>
    <col min="9476" max="9476" width="13.71093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6" width="5.7109375" style="23" customWidth="1"/>
    <col min="9487" max="9487" width="6.71093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24.28125" style="23" customWidth="1"/>
    <col min="9732" max="9732" width="13.71093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42" width="5.7109375" style="23" customWidth="1"/>
    <col min="9743" max="9743" width="6.71093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24.28125" style="23" customWidth="1"/>
    <col min="9988" max="9988" width="13.71093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8" width="5.7109375" style="23" customWidth="1"/>
    <col min="9999" max="9999" width="6.71093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24.28125" style="23" customWidth="1"/>
    <col min="10244" max="10244" width="13.71093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4" width="5.7109375" style="23" customWidth="1"/>
    <col min="10255" max="10255" width="6.71093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24.28125" style="23" customWidth="1"/>
    <col min="10500" max="10500" width="13.71093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10" width="5.7109375" style="23" customWidth="1"/>
    <col min="10511" max="10511" width="6.71093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24.28125" style="23" customWidth="1"/>
    <col min="10756" max="10756" width="13.71093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6" width="5.7109375" style="23" customWidth="1"/>
    <col min="10767" max="10767" width="6.71093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24.28125" style="23" customWidth="1"/>
    <col min="11012" max="11012" width="13.71093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22" width="5.7109375" style="23" customWidth="1"/>
    <col min="11023" max="11023" width="6.71093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24.28125" style="23" customWidth="1"/>
    <col min="11268" max="11268" width="13.71093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8" width="5.7109375" style="23" customWidth="1"/>
    <col min="11279" max="11279" width="6.71093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24.28125" style="23" customWidth="1"/>
    <col min="11524" max="11524" width="13.71093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4" width="5.7109375" style="23" customWidth="1"/>
    <col min="11535" max="11535" width="6.71093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24.28125" style="23" customWidth="1"/>
    <col min="11780" max="11780" width="13.71093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90" width="5.7109375" style="23" customWidth="1"/>
    <col min="11791" max="11791" width="6.71093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24.28125" style="23" customWidth="1"/>
    <col min="12036" max="12036" width="13.71093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6" width="5.7109375" style="23" customWidth="1"/>
    <col min="12047" max="12047" width="6.71093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24.28125" style="23" customWidth="1"/>
    <col min="12292" max="12292" width="13.71093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302" width="5.7109375" style="23" customWidth="1"/>
    <col min="12303" max="12303" width="6.71093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24.28125" style="23" customWidth="1"/>
    <col min="12548" max="12548" width="13.71093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8" width="5.7109375" style="23" customWidth="1"/>
    <col min="12559" max="12559" width="6.71093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24.28125" style="23" customWidth="1"/>
    <col min="12804" max="12804" width="13.71093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4" width="5.7109375" style="23" customWidth="1"/>
    <col min="12815" max="12815" width="6.71093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24.28125" style="23" customWidth="1"/>
    <col min="13060" max="13060" width="13.71093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70" width="5.7109375" style="23" customWidth="1"/>
    <col min="13071" max="13071" width="6.71093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24.28125" style="23" customWidth="1"/>
    <col min="13316" max="13316" width="13.71093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6" width="5.7109375" style="23" customWidth="1"/>
    <col min="13327" max="13327" width="6.71093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24.28125" style="23" customWidth="1"/>
    <col min="13572" max="13572" width="13.71093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82" width="5.7109375" style="23" customWidth="1"/>
    <col min="13583" max="13583" width="6.71093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24.28125" style="23" customWidth="1"/>
    <col min="13828" max="13828" width="13.71093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8" width="5.7109375" style="23" customWidth="1"/>
    <col min="13839" max="13839" width="6.71093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24.28125" style="23" customWidth="1"/>
    <col min="14084" max="14084" width="13.71093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4" width="5.7109375" style="23" customWidth="1"/>
    <col min="14095" max="14095" width="6.71093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24.28125" style="23" customWidth="1"/>
    <col min="14340" max="14340" width="13.71093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50" width="5.7109375" style="23" customWidth="1"/>
    <col min="14351" max="14351" width="6.71093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24.28125" style="23" customWidth="1"/>
    <col min="14596" max="14596" width="13.71093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6" width="5.7109375" style="23" customWidth="1"/>
    <col min="14607" max="14607" width="6.71093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24.28125" style="23" customWidth="1"/>
    <col min="14852" max="14852" width="13.71093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62" width="5.7109375" style="23" customWidth="1"/>
    <col min="14863" max="14863" width="6.71093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24.28125" style="23" customWidth="1"/>
    <col min="15108" max="15108" width="13.71093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8" width="5.7109375" style="23" customWidth="1"/>
    <col min="15119" max="15119" width="6.71093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24.28125" style="23" customWidth="1"/>
    <col min="15364" max="15364" width="13.71093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4" width="5.7109375" style="23" customWidth="1"/>
    <col min="15375" max="15375" width="6.71093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24.28125" style="23" customWidth="1"/>
    <col min="15620" max="15620" width="13.71093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30" width="5.7109375" style="23" customWidth="1"/>
    <col min="15631" max="15631" width="6.71093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24.28125" style="23" customWidth="1"/>
    <col min="15876" max="15876" width="13.71093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6" width="5.7109375" style="23" customWidth="1"/>
    <col min="15887" max="15887" width="6.71093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24.28125" style="23" customWidth="1"/>
    <col min="16132" max="16132" width="13.71093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42" width="5.7109375" style="23" customWidth="1"/>
    <col min="16143" max="16143" width="6.71093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2.75" customHeight="1">
      <c r="A2" s="342" t="s">
        <v>42</v>
      </c>
      <c r="B2" s="342"/>
      <c r="C2" s="342"/>
      <c r="D2" s="342"/>
      <c r="E2" s="342"/>
      <c r="F2" s="342"/>
      <c r="G2" s="342"/>
      <c r="H2" s="22"/>
    </row>
    <row r="3" spans="1:9" ht="12.75" customHeight="1">
      <c r="A3" s="342"/>
      <c r="B3" s="342"/>
      <c r="C3" s="342"/>
      <c r="D3" s="342"/>
      <c r="E3" s="342"/>
      <c r="F3" s="342"/>
      <c r="G3" s="342"/>
      <c r="H3" s="22"/>
      <c r="I3" s="23" t="s">
        <v>43</v>
      </c>
    </row>
    <row r="4" spans="1:9" ht="12.75" customHeight="1">
      <c r="A4" s="342"/>
      <c r="B4" s="342"/>
      <c r="C4" s="342"/>
      <c r="D4" s="342"/>
      <c r="E4" s="342"/>
      <c r="F4" s="342"/>
      <c r="G4" s="342"/>
      <c r="H4" s="22"/>
      <c r="I4" s="23" t="s">
        <v>44</v>
      </c>
    </row>
    <row r="5" spans="1:9" ht="12.75" customHeight="1">
      <c r="A5" s="342"/>
      <c r="B5" s="342"/>
      <c r="C5" s="342"/>
      <c r="D5" s="342"/>
      <c r="E5" s="342"/>
      <c r="F5" s="342"/>
      <c r="G5" s="342"/>
      <c r="H5" s="22"/>
      <c r="I5" s="23" t="s">
        <v>45</v>
      </c>
    </row>
    <row r="6" spans="1:28" s="25" customFormat="1" ht="15" customHeight="1">
      <c r="A6" s="348" t="s">
        <v>46</v>
      </c>
      <c r="B6" s="348"/>
      <c r="C6" s="348"/>
      <c r="D6" s="348"/>
      <c r="E6" s="348"/>
      <c r="F6" s="348"/>
      <c r="G6" s="348"/>
      <c r="H6" s="22"/>
      <c r="AB6" s="26"/>
    </row>
    <row r="7" spans="1:62" ht="15" customHeight="1">
      <c r="A7" s="241" t="s">
        <v>47</v>
      </c>
      <c r="B7" s="352" t="s">
        <v>48</v>
      </c>
      <c r="C7" s="352"/>
      <c r="D7" s="352"/>
      <c r="E7" s="339" t="s">
        <v>49</v>
      </c>
      <c r="F7" s="339"/>
      <c r="G7" s="339"/>
      <c r="H7" s="22"/>
      <c r="BH7" s="27"/>
      <c r="BI7" s="27"/>
      <c r="BJ7" s="27"/>
    </row>
    <row r="8" spans="1:62" ht="46.5" customHeight="1">
      <c r="A8" s="69" t="str">
        <f>'[1]CCI'!D13</f>
        <v>Satisfacción del cliente</v>
      </c>
      <c r="B8" s="353">
        <f>'Consolidado 2016'!G9</f>
        <v>0.7</v>
      </c>
      <c r="C8" s="353"/>
      <c r="D8" s="353"/>
      <c r="E8" s="350" t="s">
        <v>43</v>
      </c>
      <c r="F8" s="350"/>
      <c r="G8" s="350"/>
      <c r="H8" s="22"/>
      <c r="BH8" s="27"/>
      <c r="BI8" s="49"/>
      <c r="BJ8" s="27"/>
    </row>
    <row r="9" spans="1:62" ht="14.25" customHeight="1">
      <c r="A9" s="339" t="s">
        <v>50</v>
      </c>
      <c r="B9" s="339"/>
      <c r="C9" s="339"/>
      <c r="D9" s="339"/>
      <c r="E9" s="339"/>
      <c r="F9" s="339"/>
      <c r="G9" s="339"/>
      <c r="H9" s="22"/>
      <c r="BH9" s="27"/>
      <c r="BI9" s="50"/>
      <c r="BJ9" s="27"/>
    </row>
    <row r="10" spans="1:62" ht="32.25" customHeight="1">
      <c r="A10" s="351" t="str">
        <f>'Consolidado 2016'!E9</f>
        <v>Medir la percepción del cliente en relacion a los servicios prestados en los diferentes procesos y dependencias de la Institución</v>
      </c>
      <c r="B10" s="351"/>
      <c r="C10" s="351"/>
      <c r="D10" s="351"/>
      <c r="E10" s="351"/>
      <c r="F10" s="351"/>
      <c r="G10" s="351"/>
      <c r="H10" s="22"/>
      <c r="BH10" s="27"/>
      <c r="BI10" s="50"/>
      <c r="BJ10" s="27"/>
    </row>
    <row r="11" spans="1:62" ht="14.25" customHeight="1">
      <c r="A11" s="339" t="s">
        <v>51</v>
      </c>
      <c r="B11" s="339"/>
      <c r="C11" s="339"/>
      <c r="D11" s="339"/>
      <c r="E11" s="339"/>
      <c r="F11" s="339"/>
      <c r="G11" s="339"/>
      <c r="H11" s="22"/>
      <c r="BH11" s="27"/>
      <c r="BI11" s="50"/>
      <c r="BJ11" s="27"/>
    </row>
    <row r="12" spans="1:62" ht="32.25" customHeight="1">
      <c r="A12" s="351" t="str">
        <f>'Consolidado 2016'!D9</f>
        <v>Promedio de los resultados de la Evaluación Institucional (Excelente y Bueno)</v>
      </c>
      <c r="B12" s="351"/>
      <c r="C12" s="351"/>
      <c r="D12" s="351"/>
      <c r="E12" s="351"/>
      <c r="F12" s="351"/>
      <c r="G12" s="351"/>
      <c r="H12" s="22"/>
      <c r="BH12" s="27"/>
      <c r="BI12" s="50"/>
      <c r="BJ12" s="27"/>
    </row>
    <row r="13" spans="1:62" ht="14.25" customHeight="1">
      <c r="A13" s="339" t="s">
        <v>52</v>
      </c>
      <c r="B13" s="339"/>
      <c r="C13" s="339"/>
      <c r="D13" s="352" t="s">
        <v>53</v>
      </c>
      <c r="E13" s="352"/>
      <c r="F13" s="352"/>
      <c r="G13" s="352"/>
      <c r="H13" s="22"/>
      <c r="BH13" s="27"/>
      <c r="BI13" s="50"/>
      <c r="BJ13" s="27"/>
    </row>
    <row r="14" spans="1:62" ht="12.75" customHeight="1">
      <c r="A14" s="347" t="s">
        <v>143</v>
      </c>
      <c r="B14" s="347"/>
      <c r="C14" s="347"/>
      <c r="D14" s="350" t="s">
        <v>41</v>
      </c>
      <c r="E14" s="350"/>
      <c r="F14" s="350"/>
      <c r="G14" s="350"/>
      <c r="H14" s="22"/>
      <c r="BH14" s="27"/>
      <c r="BI14" s="50"/>
      <c r="BJ14" s="27"/>
    </row>
    <row r="15" spans="1:62" ht="22.5" customHeight="1">
      <c r="A15" s="347"/>
      <c r="B15" s="347"/>
      <c r="C15" s="347"/>
      <c r="D15" s="350"/>
      <c r="E15" s="350"/>
      <c r="F15" s="350"/>
      <c r="G15" s="350"/>
      <c r="H15" s="22"/>
      <c r="BH15" s="27"/>
      <c r="BI15" s="50"/>
      <c r="BJ15" s="27"/>
    </row>
    <row r="16" spans="1:62" ht="14.25" customHeight="1">
      <c r="A16" s="339" t="s">
        <v>55</v>
      </c>
      <c r="B16" s="339"/>
      <c r="C16" s="339"/>
      <c r="D16" s="339" t="s">
        <v>56</v>
      </c>
      <c r="E16" s="339"/>
      <c r="F16" s="339"/>
      <c r="G16" s="339"/>
      <c r="H16" s="22"/>
      <c r="BH16" s="27"/>
      <c r="BI16" s="50"/>
      <c r="BJ16" s="27"/>
    </row>
    <row r="17" spans="1:61" ht="21" customHeight="1">
      <c r="A17" s="350" t="str">
        <f>'Consolidado 2019 '!F9</f>
        <v>Anual</v>
      </c>
      <c r="B17" s="350"/>
      <c r="C17" s="350"/>
      <c r="D17" s="350" t="s">
        <v>144</v>
      </c>
      <c r="E17" s="350"/>
      <c r="F17" s="350"/>
      <c r="G17" s="350"/>
      <c r="H17" s="22"/>
      <c r="BI17" s="51"/>
    </row>
    <row r="18" spans="1:8" ht="8.25" customHeight="1">
      <c r="A18" s="350"/>
      <c r="B18" s="350"/>
      <c r="C18" s="350"/>
      <c r="D18" s="350"/>
      <c r="E18" s="350"/>
      <c r="F18" s="350"/>
      <c r="G18" s="350"/>
      <c r="H18" s="22"/>
    </row>
    <row r="19" spans="1:8" ht="14.25" customHeight="1">
      <c r="A19" s="344" t="s">
        <v>58</v>
      </c>
      <c r="B19" s="344"/>
      <c r="C19" s="344"/>
      <c r="D19" s="344"/>
      <c r="E19" s="344"/>
      <c r="F19" s="344"/>
      <c r="G19" s="344"/>
      <c r="H19" s="22"/>
    </row>
    <row r="20" spans="1:8" ht="14.25" customHeight="1">
      <c r="A20" s="28"/>
      <c r="B20" s="28"/>
      <c r="C20" s="28"/>
      <c r="D20" s="28"/>
      <c r="E20" s="28"/>
      <c r="F20" s="28"/>
      <c r="G20" s="28"/>
      <c r="H20" s="22"/>
    </row>
    <row r="21" spans="2:8" s="31" customFormat="1" ht="69" customHeight="1">
      <c r="B21" s="243" t="s">
        <v>60</v>
      </c>
      <c r="C21" s="238" t="s">
        <v>27</v>
      </c>
      <c r="D21" s="243" t="s">
        <v>48</v>
      </c>
      <c r="E21" s="245"/>
      <c r="F21" s="30"/>
      <c r="H21" s="22"/>
    </row>
    <row r="22" spans="2:8" s="31" customFormat="1" ht="45" customHeight="1">
      <c r="B22" s="38" t="s">
        <v>636</v>
      </c>
      <c r="C22" s="55">
        <f>O126</f>
        <v>0.8630907553984483</v>
      </c>
      <c r="D22" s="55">
        <f>B8</f>
        <v>0.7</v>
      </c>
      <c r="E22" s="40"/>
      <c r="F22" s="41"/>
      <c r="H22" s="22"/>
    </row>
    <row r="23" spans="1:8" s="31" customFormat="1" ht="14.25" customHeight="1">
      <c r="A23" s="28"/>
      <c r="B23" s="345"/>
      <c r="C23" s="345"/>
      <c r="D23" s="42"/>
      <c r="E23" s="43"/>
      <c r="F23" s="44"/>
      <c r="H23" s="22"/>
    </row>
    <row r="24" spans="1:8" ht="14.25" customHeight="1">
      <c r="A24" s="346" t="s">
        <v>65</v>
      </c>
      <c r="B24" s="346"/>
      <c r="C24" s="346"/>
      <c r="D24" s="346"/>
      <c r="E24" s="346"/>
      <c r="F24" s="346"/>
      <c r="G24" s="346"/>
      <c r="H24" s="22"/>
    </row>
    <row r="25" spans="1:8" ht="14.25" customHeight="1">
      <c r="A25" s="347"/>
      <c r="B25" s="347"/>
      <c r="C25" s="347"/>
      <c r="D25" s="347"/>
      <c r="E25" s="347"/>
      <c r="F25" s="347"/>
      <c r="G25" s="347"/>
      <c r="H25" s="22"/>
    </row>
    <row r="26" spans="1:8" ht="307.5" customHeight="1">
      <c r="A26" s="347"/>
      <c r="B26" s="347"/>
      <c r="C26" s="347"/>
      <c r="D26" s="347"/>
      <c r="E26" s="347"/>
      <c r="F26" s="347"/>
      <c r="G26" s="347"/>
      <c r="H26" s="22"/>
    </row>
    <row r="27" spans="1:8" ht="15">
      <c r="A27" s="348" t="s">
        <v>66</v>
      </c>
      <c r="B27" s="348"/>
      <c r="C27" s="348"/>
      <c r="D27" s="348"/>
      <c r="E27" s="348"/>
      <c r="F27" s="348"/>
      <c r="G27" s="348"/>
      <c r="H27" s="346"/>
    </row>
    <row r="28" spans="1:8" s="34" customFormat="1" ht="43.5" customHeight="1">
      <c r="A28" s="243" t="s">
        <v>60</v>
      </c>
      <c r="B28" s="349" t="s">
        <v>67</v>
      </c>
      <c r="C28" s="349"/>
      <c r="D28" s="349"/>
      <c r="E28" s="349"/>
      <c r="F28" s="349"/>
      <c r="G28" s="238" t="s">
        <v>68</v>
      </c>
      <c r="H28" s="238" t="s">
        <v>69</v>
      </c>
    </row>
    <row r="29" spans="1:8" ht="99.95" customHeight="1">
      <c r="A29" s="91" t="s">
        <v>637</v>
      </c>
      <c r="B29" s="343" t="s">
        <v>660</v>
      </c>
      <c r="C29" s="343"/>
      <c r="D29" s="343"/>
      <c r="E29" s="343"/>
      <c r="F29" s="343"/>
      <c r="G29" s="36"/>
      <c r="H29" s="243" t="s">
        <v>146</v>
      </c>
    </row>
    <row r="32" spans="9:14" ht="15">
      <c r="I32" s="339" t="s">
        <v>638</v>
      </c>
      <c r="J32" s="339"/>
      <c r="K32" s="339"/>
      <c r="L32" s="339"/>
      <c r="M32" s="339"/>
      <c r="N32" s="173"/>
    </row>
    <row r="33" spans="9:14" ht="12.75" customHeight="1">
      <c r="I33" s="340" t="s">
        <v>112</v>
      </c>
      <c r="J33" s="341" t="s">
        <v>113</v>
      </c>
      <c r="K33" s="341"/>
      <c r="L33" s="341"/>
      <c r="M33" s="341"/>
      <c r="N33" s="174"/>
    </row>
    <row r="34" spans="9:17" ht="38.25">
      <c r="I34" s="340"/>
      <c r="J34" s="238" t="s">
        <v>455</v>
      </c>
      <c r="K34" s="238" t="s">
        <v>116</v>
      </c>
      <c r="L34" s="238" t="s">
        <v>303</v>
      </c>
      <c r="M34" s="238" t="s">
        <v>304</v>
      </c>
      <c r="N34" s="238" t="s">
        <v>306</v>
      </c>
      <c r="O34" s="238" t="s">
        <v>538</v>
      </c>
      <c r="P34" s="171"/>
      <c r="Q34" s="31"/>
    </row>
    <row r="35" spans="8:17" ht="63.75">
      <c r="H35" s="148" t="s">
        <v>537</v>
      </c>
      <c r="I35" s="175" t="s">
        <v>456</v>
      </c>
      <c r="J35" s="77">
        <v>115</v>
      </c>
      <c r="K35" s="77">
        <v>154</v>
      </c>
      <c r="L35" s="77">
        <v>14</v>
      </c>
      <c r="M35" s="77">
        <v>3</v>
      </c>
      <c r="N35" s="90">
        <f>M35+L35+K35+J35</f>
        <v>286</v>
      </c>
      <c r="O35" s="242">
        <f>(J35+K35)/N35</f>
        <v>0.9405594405594405</v>
      </c>
      <c r="P35" s="172"/>
      <c r="Q35" s="31"/>
    </row>
    <row r="36" spans="9:17" ht="25.5">
      <c r="I36" s="175" t="s">
        <v>457</v>
      </c>
      <c r="J36" s="77">
        <v>124</v>
      </c>
      <c r="K36" s="77">
        <v>140</v>
      </c>
      <c r="L36" s="77">
        <v>17</v>
      </c>
      <c r="M36" s="77">
        <v>5</v>
      </c>
      <c r="N36" s="90">
        <f aca="true" t="shared" si="0" ref="N36:N99">M36+L36+K36+J36</f>
        <v>286</v>
      </c>
      <c r="O36" s="242">
        <f aca="true" t="shared" si="1" ref="O36:O99">(J36+K36)/N36</f>
        <v>0.9230769230769231</v>
      </c>
      <c r="P36" s="172"/>
      <c r="Q36" s="31"/>
    </row>
    <row r="37" spans="9:17" ht="38.25">
      <c r="I37" s="193" t="s">
        <v>458</v>
      </c>
      <c r="J37" s="77">
        <v>149</v>
      </c>
      <c r="K37" s="77">
        <v>96</v>
      </c>
      <c r="L37" s="77">
        <v>34</v>
      </c>
      <c r="M37" s="77">
        <v>7</v>
      </c>
      <c r="N37" s="90">
        <f t="shared" si="0"/>
        <v>286</v>
      </c>
      <c r="O37" s="242">
        <f t="shared" si="1"/>
        <v>0.8566433566433567</v>
      </c>
      <c r="P37" s="172"/>
      <c r="Q37" s="31"/>
    </row>
    <row r="38" spans="9:17" ht="25.5">
      <c r="I38" s="193" t="s">
        <v>459</v>
      </c>
      <c r="J38" s="77">
        <v>149</v>
      </c>
      <c r="K38" s="77">
        <v>120</v>
      </c>
      <c r="L38" s="77">
        <v>14</v>
      </c>
      <c r="M38" s="77">
        <v>3</v>
      </c>
      <c r="N38" s="90">
        <f t="shared" si="0"/>
        <v>286</v>
      </c>
      <c r="O38" s="242">
        <f t="shared" si="1"/>
        <v>0.9405594405594405</v>
      </c>
      <c r="P38" s="172"/>
      <c r="Q38" s="31"/>
    </row>
    <row r="39" spans="9:17" ht="25.5">
      <c r="I39" s="195" t="s">
        <v>460</v>
      </c>
      <c r="J39" s="77">
        <v>133</v>
      </c>
      <c r="K39" s="77">
        <v>107</v>
      </c>
      <c r="L39" s="77">
        <v>37</v>
      </c>
      <c r="M39" s="77">
        <v>9</v>
      </c>
      <c r="N39" s="196">
        <f t="shared" si="0"/>
        <v>286</v>
      </c>
      <c r="O39" s="197">
        <f t="shared" si="1"/>
        <v>0.8391608391608392</v>
      </c>
      <c r="P39" s="172"/>
      <c r="Q39" s="31"/>
    </row>
    <row r="40" spans="9:17" ht="25.5">
      <c r="I40" s="193" t="s">
        <v>461</v>
      </c>
      <c r="J40" s="77">
        <v>182</v>
      </c>
      <c r="K40" s="77">
        <v>82</v>
      </c>
      <c r="L40" s="77">
        <v>19</v>
      </c>
      <c r="M40" s="77">
        <v>3</v>
      </c>
      <c r="N40" s="90">
        <f t="shared" si="0"/>
        <v>286</v>
      </c>
      <c r="O40" s="242">
        <f t="shared" si="1"/>
        <v>0.9230769230769231</v>
      </c>
      <c r="P40" s="172"/>
      <c r="Q40" s="31"/>
    </row>
    <row r="41" spans="9:17" ht="38.25">
      <c r="I41" s="193" t="s">
        <v>462</v>
      </c>
      <c r="J41" s="77">
        <v>126</v>
      </c>
      <c r="K41" s="77">
        <v>134</v>
      </c>
      <c r="L41" s="77">
        <v>23</v>
      </c>
      <c r="M41" s="77">
        <v>3</v>
      </c>
      <c r="N41" s="90">
        <f t="shared" si="0"/>
        <v>286</v>
      </c>
      <c r="O41" s="198">
        <f t="shared" si="1"/>
        <v>0.9090909090909091</v>
      </c>
      <c r="P41" s="172"/>
      <c r="Q41" s="31"/>
    </row>
    <row r="42" spans="9:17" ht="25.5">
      <c r="I42" s="193" t="s">
        <v>468</v>
      </c>
      <c r="J42" s="77">
        <v>136</v>
      </c>
      <c r="K42" s="77">
        <v>109</v>
      </c>
      <c r="L42" s="77">
        <v>34</v>
      </c>
      <c r="M42" s="77">
        <v>7</v>
      </c>
      <c r="N42" s="90">
        <f t="shared" si="0"/>
        <v>286</v>
      </c>
      <c r="O42" s="198">
        <f t="shared" si="1"/>
        <v>0.8566433566433567</v>
      </c>
      <c r="P42" s="172"/>
      <c r="Q42" s="31"/>
    </row>
    <row r="43" spans="9:17" ht="25.5">
      <c r="I43" s="193" t="s">
        <v>463</v>
      </c>
      <c r="J43" s="77">
        <v>113</v>
      </c>
      <c r="K43" s="77">
        <v>131</v>
      </c>
      <c r="L43" s="77">
        <v>36</v>
      </c>
      <c r="M43" s="77">
        <v>6</v>
      </c>
      <c r="N43" s="90">
        <f t="shared" si="0"/>
        <v>286</v>
      </c>
      <c r="O43" s="198">
        <f t="shared" si="1"/>
        <v>0.8531468531468531</v>
      </c>
      <c r="P43" s="172"/>
      <c r="Q43" s="31"/>
    </row>
    <row r="44" spans="9:17" ht="51">
      <c r="I44" s="193" t="s">
        <v>464</v>
      </c>
      <c r="J44" s="77">
        <v>124</v>
      </c>
      <c r="K44" s="77">
        <v>121</v>
      </c>
      <c r="L44" s="77">
        <v>34</v>
      </c>
      <c r="M44" s="77">
        <v>7</v>
      </c>
      <c r="N44" s="90">
        <f t="shared" si="0"/>
        <v>286</v>
      </c>
      <c r="O44" s="198">
        <f t="shared" si="1"/>
        <v>0.8566433566433567</v>
      </c>
      <c r="P44" s="172"/>
      <c r="Q44" s="31"/>
    </row>
    <row r="45" spans="9:17" ht="25.5">
      <c r="I45" s="193" t="s">
        <v>465</v>
      </c>
      <c r="J45" s="77">
        <v>84</v>
      </c>
      <c r="K45" s="77">
        <v>149</v>
      </c>
      <c r="L45" s="77">
        <v>38</v>
      </c>
      <c r="M45" s="77">
        <v>15</v>
      </c>
      <c r="N45" s="90">
        <f t="shared" si="0"/>
        <v>286</v>
      </c>
      <c r="O45" s="198">
        <f t="shared" si="1"/>
        <v>0.8146853146853147</v>
      </c>
      <c r="P45" s="172"/>
      <c r="Q45" s="31"/>
    </row>
    <row r="46" spans="9:17" ht="38.25">
      <c r="I46" s="193" t="s">
        <v>466</v>
      </c>
      <c r="J46" s="73">
        <v>85</v>
      </c>
      <c r="K46" s="73">
        <v>124</v>
      </c>
      <c r="L46" s="73">
        <v>58</v>
      </c>
      <c r="M46" s="73">
        <v>19</v>
      </c>
      <c r="N46" s="90">
        <f t="shared" si="0"/>
        <v>286</v>
      </c>
      <c r="O46" s="198">
        <f t="shared" si="1"/>
        <v>0.7307692307692307</v>
      </c>
      <c r="P46" s="172"/>
      <c r="Q46" s="31"/>
    </row>
    <row r="47" spans="9:17" ht="38.25">
      <c r="I47" s="193" t="s">
        <v>467</v>
      </c>
      <c r="J47" s="73">
        <v>93</v>
      </c>
      <c r="K47" s="73">
        <v>126</v>
      </c>
      <c r="L47" s="73">
        <v>45</v>
      </c>
      <c r="M47" s="73">
        <v>22</v>
      </c>
      <c r="N47" s="90">
        <f t="shared" si="0"/>
        <v>286</v>
      </c>
      <c r="O47" s="198">
        <f t="shared" si="1"/>
        <v>0.7657342657342657</v>
      </c>
      <c r="P47" s="172"/>
      <c r="Q47" s="31"/>
    </row>
    <row r="48" spans="9:17" ht="25.5">
      <c r="I48" s="193" t="s">
        <v>469</v>
      </c>
      <c r="J48" s="77">
        <v>102</v>
      </c>
      <c r="K48" s="77">
        <v>132</v>
      </c>
      <c r="L48" s="77">
        <v>41</v>
      </c>
      <c r="M48" s="77">
        <v>11</v>
      </c>
      <c r="N48" s="90">
        <f t="shared" si="0"/>
        <v>286</v>
      </c>
      <c r="O48" s="198">
        <f t="shared" si="1"/>
        <v>0.8181818181818182</v>
      </c>
      <c r="P48" s="172"/>
      <c r="Q48" s="31"/>
    </row>
    <row r="49" spans="9:17" ht="25.5">
      <c r="I49" s="193" t="s">
        <v>470</v>
      </c>
      <c r="J49" s="77">
        <v>172</v>
      </c>
      <c r="K49" s="77">
        <v>95</v>
      </c>
      <c r="L49" s="77">
        <v>15</v>
      </c>
      <c r="M49" s="77">
        <v>4</v>
      </c>
      <c r="N49" s="90">
        <f t="shared" si="0"/>
        <v>286</v>
      </c>
      <c r="O49" s="198">
        <f t="shared" si="1"/>
        <v>0.9335664335664335</v>
      </c>
      <c r="P49" s="172"/>
      <c r="Q49" s="31"/>
    </row>
    <row r="50" spans="9:17" ht="25.5">
      <c r="I50" s="193" t="s">
        <v>471</v>
      </c>
      <c r="J50" s="250">
        <v>114</v>
      </c>
      <c r="K50" s="250">
        <v>119</v>
      </c>
      <c r="L50" s="250">
        <v>34</v>
      </c>
      <c r="M50" s="250">
        <v>19</v>
      </c>
      <c r="N50" s="90">
        <f t="shared" si="0"/>
        <v>286</v>
      </c>
      <c r="O50" s="198">
        <f t="shared" si="1"/>
        <v>0.8146853146853147</v>
      </c>
      <c r="P50" s="172"/>
      <c r="Q50" s="31"/>
    </row>
    <row r="51" spans="9:17" ht="25.5">
      <c r="I51" s="193" t="s">
        <v>472</v>
      </c>
      <c r="J51" s="250">
        <v>117</v>
      </c>
      <c r="K51" s="250">
        <v>118</v>
      </c>
      <c r="L51" s="250">
        <v>35</v>
      </c>
      <c r="M51" s="250">
        <v>16</v>
      </c>
      <c r="N51" s="90">
        <f t="shared" si="0"/>
        <v>286</v>
      </c>
      <c r="O51" s="198">
        <f t="shared" si="1"/>
        <v>0.8216783216783217</v>
      </c>
      <c r="P51" s="172"/>
      <c r="Q51" s="31"/>
    </row>
    <row r="52" spans="9:17" ht="25.5">
      <c r="I52" s="193" t="s">
        <v>473</v>
      </c>
      <c r="J52" s="250">
        <v>137</v>
      </c>
      <c r="K52" s="250">
        <v>130</v>
      </c>
      <c r="L52" s="250">
        <v>11</v>
      </c>
      <c r="M52" s="250">
        <v>8</v>
      </c>
      <c r="N52" s="90">
        <f t="shared" si="0"/>
        <v>286</v>
      </c>
      <c r="O52" s="242">
        <f t="shared" si="1"/>
        <v>0.9335664335664335</v>
      </c>
      <c r="P52" s="172"/>
      <c r="Q52" s="31"/>
    </row>
    <row r="53" spans="9:17" ht="25.5">
      <c r="I53" s="193" t="s">
        <v>474</v>
      </c>
      <c r="J53" s="250">
        <v>158</v>
      </c>
      <c r="K53" s="250">
        <v>113</v>
      </c>
      <c r="L53" s="250">
        <v>10</v>
      </c>
      <c r="M53" s="250">
        <v>5</v>
      </c>
      <c r="N53" s="90">
        <f t="shared" si="0"/>
        <v>286</v>
      </c>
      <c r="O53" s="242">
        <f t="shared" si="1"/>
        <v>0.9475524475524476</v>
      </c>
      <c r="P53" s="172"/>
      <c r="Q53" s="31"/>
    </row>
    <row r="54" spans="9:17" ht="25.5">
      <c r="I54" s="193" t="s">
        <v>475</v>
      </c>
      <c r="J54" s="250">
        <v>133</v>
      </c>
      <c r="K54" s="250">
        <v>130</v>
      </c>
      <c r="L54" s="250">
        <v>17</v>
      </c>
      <c r="M54" s="250">
        <v>6</v>
      </c>
      <c r="N54" s="90">
        <f t="shared" si="0"/>
        <v>286</v>
      </c>
      <c r="O54" s="242">
        <f t="shared" si="1"/>
        <v>0.9195804195804196</v>
      </c>
      <c r="P54" s="172"/>
      <c r="Q54" s="31"/>
    </row>
    <row r="55" spans="9:17" ht="25.5">
      <c r="I55" s="193" t="s">
        <v>476</v>
      </c>
      <c r="J55" s="250">
        <v>122</v>
      </c>
      <c r="K55" s="250">
        <v>115</v>
      </c>
      <c r="L55" s="250">
        <v>30</v>
      </c>
      <c r="M55" s="250">
        <v>19</v>
      </c>
      <c r="N55" s="90">
        <f t="shared" si="0"/>
        <v>286</v>
      </c>
      <c r="O55" s="242">
        <f t="shared" si="1"/>
        <v>0.8286713286713286</v>
      </c>
      <c r="P55" s="172"/>
      <c r="Q55" s="31"/>
    </row>
    <row r="56" spans="9:17" ht="25.5">
      <c r="I56" s="193" t="s">
        <v>477</v>
      </c>
      <c r="J56" s="250">
        <v>117</v>
      </c>
      <c r="K56" s="250">
        <v>119</v>
      </c>
      <c r="L56" s="250">
        <v>38</v>
      </c>
      <c r="M56" s="250">
        <v>12</v>
      </c>
      <c r="N56" s="90">
        <f t="shared" si="0"/>
        <v>286</v>
      </c>
      <c r="O56" s="242">
        <f t="shared" si="1"/>
        <v>0.8251748251748252</v>
      </c>
      <c r="P56" s="172"/>
      <c r="Q56" s="31"/>
    </row>
    <row r="57" spans="9:17" ht="25.5">
      <c r="I57" s="193" t="s">
        <v>478</v>
      </c>
      <c r="J57" s="250">
        <v>118</v>
      </c>
      <c r="K57" s="250">
        <v>139</v>
      </c>
      <c r="L57" s="250">
        <v>19</v>
      </c>
      <c r="M57" s="250">
        <v>10</v>
      </c>
      <c r="N57" s="90">
        <f t="shared" si="0"/>
        <v>286</v>
      </c>
      <c r="O57" s="242">
        <f t="shared" si="1"/>
        <v>0.8986013986013986</v>
      </c>
      <c r="P57" s="172"/>
      <c r="Q57" s="31"/>
    </row>
    <row r="58" spans="9:17" ht="25.5">
      <c r="I58" s="193" t="s">
        <v>479</v>
      </c>
      <c r="J58" s="250">
        <v>150</v>
      </c>
      <c r="K58" s="250">
        <v>118</v>
      </c>
      <c r="L58" s="250">
        <v>12</v>
      </c>
      <c r="M58" s="250">
        <v>6</v>
      </c>
      <c r="N58" s="90">
        <f t="shared" si="0"/>
        <v>286</v>
      </c>
      <c r="O58" s="242">
        <f t="shared" si="1"/>
        <v>0.9370629370629371</v>
      </c>
      <c r="P58" s="172"/>
      <c r="Q58" s="31"/>
    </row>
    <row r="59" spans="9:17" ht="25.5">
      <c r="I59" s="193" t="s">
        <v>480</v>
      </c>
      <c r="J59" s="250">
        <v>120</v>
      </c>
      <c r="K59" s="250">
        <v>144</v>
      </c>
      <c r="L59" s="250">
        <v>18</v>
      </c>
      <c r="M59" s="250">
        <v>4</v>
      </c>
      <c r="N59" s="90">
        <f t="shared" si="0"/>
        <v>286</v>
      </c>
      <c r="O59" s="242">
        <f t="shared" si="1"/>
        <v>0.9230769230769231</v>
      </c>
      <c r="P59" s="172"/>
      <c r="Q59" s="31"/>
    </row>
    <row r="60" spans="9:17" ht="25.5">
      <c r="I60" s="193" t="s">
        <v>481</v>
      </c>
      <c r="J60" s="250">
        <v>127</v>
      </c>
      <c r="K60" s="250">
        <v>122</v>
      </c>
      <c r="L60" s="250">
        <v>22</v>
      </c>
      <c r="M60" s="250">
        <v>15</v>
      </c>
      <c r="N60" s="90">
        <f t="shared" si="0"/>
        <v>286</v>
      </c>
      <c r="O60" s="242">
        <f t="shared" si="1"/>
        <v>0.8706293706293706</v>
      </c>
      <c r="P60" s="172"/>
      <c r="Q60" s="31"/>
    </row>
    <row r="61" spans="9:17" ht="25.5">
      <c r="I61" s="193" t="s">
        <v>482</v>
      </c>
      <c r="J61" s="250">
        <v>213</v>
      </c>
      <c r="K61" s="250">
        <v>60</v>
      </c>
      <c r="L61" s="250">
        <v>9</v>
      </c>
      <c r="M61" s="250">
        <v>4</v>
      </c>
      <c r="N61" s="90">
        <f t="shared" si="0"/>
        <v>286</v>
      </c>
      <c r="O61" s="242">
        <f t="shared" si="1"/>
        <v>0.9545454545454546</v>
      </c>
      <c r="P61" s="172"/>
      <c r="Q61" s="31"/>
    </row>
    <row r="62" spans="9:17" ht="25.5">
      <c r="I62" s="193" t="s">
        <v>483</v>
      </c>
      <c r="J62" s="250">
        <v>174</v>
      </c>
      <c r="K62" s="250">
        <v>95</v>
      </c>
      <c r="L62" s="250">
        <v>13</v>
      </c>
      <c r="M62" s="250">
        <v>4</v>
      </c>
      <c r="N62" s="90">
        <f t="shared" si="0"/>
        <v>286</v>
      </c>
      <c r="O62" s="242">
        <f t="shared" si="1"/>
        <v>0.9405594405594405</v>
      </c>
      <c r="P62" s="172"/>
      <c r="Q62" s="31"/>
    </row>
    <row r="63" spans="9:17" ht="25.5">
      <c r="I63" s="193" t="s">
        <v>484</v>
      </c>
      <c r="J63" s="250">
        <v>125</v>
      </c>
      <c r="K63" s="250">
        <v>129</v>
      </c>
      <c r="L63" s="250">
        <v>26</v>
      </c>
      <c r="M63" s="250">
        <v>6</v>
      </c>
      <c r="N63" s="90">
        <f t="shared" si="0"/>
        <v>286</v>
      </c>
      <c r="O63" s="242">
        <f t="shared" si="1"/>
        <v>0.8881118881118881</v>
      </c>
      <c r="P63" s="172"/>
      <c r="Q63" s="31"/>
    </row>
    <row r="64" spans="9:17" ht="25.5">
      <c r="I64" s="193" t="s">
        <v>485</v>
      </c>
      <c r="J64" s="250">
        <v>185</v>
      </c>
      <c r="K64" s="250">
        <v>94</v>
      </c>
      <c r="L64" s="250">
        <v>6</v>
      </c>
      <c r="M64" s="250">
        <v>1</v>
      </c>
      <c r="N64" s="90">
        <f t="shared" si="0"/>
        <v>286</v>
      </c>
      <c r="O64" s="242">
        <f t="shared" si="1"/>
        <v>0.9755244755244755</v>
      </c>
      <c r="P64" s="172"/>
      <c r="Q64" s="31"/>
    </row>
    <row r="65" spans="9:17" ht="25.5">
      <c r="I65" s="193" t="s">
        <v>486</v>
      </c>
      <c r="J65" s="250">
        <v>181</v>
      </c>
      <c r="K65" s="250">
        <v>89</v>
      </c>
      <c r="L65" s="250">
        <v>14</v>
      </c>
      <c r="M65" s="250">
        <v>2</v>
      </c>
      <c r="N65" s="90">
        <f t="shared" si="0"/>
        <v>286</v>
      </c>
      <c r="O65" s="242">
        <f t="shared" si="1"/>
        <v>0.9440559440559441</v>
      </c>
      <c r="P65" s="172"/>
      <c r="Q65" s="31"/>
    </row>
    <row r="66" spans="9:17" ht="25.5">
      <c r="I66" s="193" t="s">
        <v>487</v>
      </c>
      <c r="J66" s="250">
        <v>183</v>
      </c>
      <c r="K66" s="250">
        <v>93</v>
      </c>
      <c r="L66" s="250">
        <v>8</v>
      </c>
      <c r="M66" s="250">
        <v>2</v>
      </c>
      <c r="N66" s="90">
        <f t="shared" si="0"/>
        <v>286</v>
      </c>
      <c r="O66" s="242">
        <f t="shared" si="1"/>
        <v>0.965034965034965</v>
      </c>
      <c r="P66" s="172"/>
      <c r="Q66" s="31"/>
    </row>
    <row r="67" spans="9:17" ht="25.5">
      <c r="I67" s="193" t="s">
        <v>488</v>
      </c>
      <c r="J67" s="250">
        <v>155</v>
      </c>
      <c r="K67" s="250">
        <v>100</v>
      </c>
      <c r="L67" s="250">
        <v>23</v>
      </c>
      <c r="M67" s="250">
        <v>8</v>
      </c>
      <c r="N67" s="90">
        <f t="shared" si="0"/>
        <v>286</v>
      </c>
      <c r="O67" s="242">
        <f t="shared" si="1"/>
        <v>0.8916083916083916</v>
      </c>
      <c r="P67" s="172"/>
      <c r="Q67" s="31"/>
    </row>
    <row r="68" spans="8:17" ht="51">
      <c r="H68" s="148" t="s">
        <v>353</v>
      </c>
      <c r="I68" s="193" t="s">
        <v>456</v>
      </c>
      <c r="J68" s="250">
        <v>36</v>
      </c>
      <c r="K68" s="250">
        <v>21</v>
      </c>
      <c r="L68" s="250">
        <v>1</v>
      </c>
      <c r="M68" s="250">
        <v>0</v>
      </c>
      <c r="N68" s="90">
        <f t="shared" si="0"/>
        <v>58</v>
      </c>
      <c r="O68" s="242">
        <f t="shared" si="1"/>
        <v>0.9827586206896551</v>
      </c>
      <c r="P68" s="172"/>
      <c r="Q68" s="31"/>
    </row>
    <row r="69" spans="9:17" ht="25.5">
      <c r="I69" s="194" t="s">
        <v>489</v>
      </c>
      <c r="J69" s="250">
        <v>12</v>
      </c>
      <c r="K69" s="250">
        <v>36</v>
      </c>
      <c r="L69" s="250">
        <v>8</v>
      </c>
      <c r="M69" s="250">
        <v>2</v>
      </c>
      <c r="N69" s="90">
        <f t="shared" si="0"/>
        <v>58</v>
      </c>
      <c r="O69" s="242">
        <f t="shared" si="1"/>
        <v>0.8275862068965517</v>
      </c>
      <c r="P69" s="172"/>
      <c r="Q69" s="31"/>
    </row>
    <row r="70" spans="9:17" ht="25.5">
      <c r="I70" s="193" t="s">
        <v>490</v>
      </c>
      <c r="J70" s="250">
        <v>37</v>
      </c>
      <c r="K70" s="250">
        <v>17</v>
      </c>
      <c r="L70" s="250">
        <v>4</v>
      </c>
      <c r="M70" s="250">
        <v>0</v>
      </c>
      <c r="N70" s="90">
        <f t="shared" si="0"/>
        <v>58</v>
      </c>
      <c r="O70" s="242">
        <f t="shared" si="1"/>
        <v>0.9310344827586207</v>
      </c>
      <c r="P70" s="172"/>
      <c r="Q70" s="31"/>
    </row>
    <row r="71" spans="9:17" ht="25.5">
      <c r="I71" s="193" t="s">
        <v>461</v>
      </c>
      <c r="J71" s="250">
        <v>32</v>
      </c>
      <c r="K71" s="250">
        <v>24</v>
      </c>
      <c r="L71" s="250">
        <v>1</v>
      </c>
      <c r="M71" s="250">
        <v>1</v>
      </c>
      <c r="N71" s="90">
        <f t="shared" si="0"/>
        <v>58</v>
      </c>
      <c r="O71" s="242">
        <f t="shared" si="1"/>
        <v>0.9655172413793104</v>
      </c>
      <c r="P71" s="172"/>
      <c r="Q71" s="31"/>
    </row>
    <row r="72" spans="9:17" ht="38.25">
      <c r="I72" s="193" t="s">
        <v>491</v>
      </c>
      <c r="J72" s="250">
        <v>33</v>
      </c>
      <c r="K72" s="250">
        <v>21</v>
      </c>
      <c r="L72" s="250">
        <v>3</v>
      </c>
      <c r="M72" s="250">
        <v>1</v>
      </c>
      <c r="N72" s="90">
        <f t="shared" si="0"/>
        <v>58</v>
      </c>
      <c r="O72" s="242">
        <f t="shared" si="1"/>
        <v>0.9310344827586207</v>
      </c>
      <c r="P72" s="172"/>
      <c r="Q72" s="31"/>
    </row>
    <row r="73" spans="9:17" ht="25.5">
      <c r="I73" s="193" t="s">
        <v>468</v>
      </c>
      <c r="J73" s="250">
        <v>44</v>
      </c>
      <c r="K73" s="250">
        <v>13</v>
      </c>
      <c r="L73" s="250">
        <v>1</v>
      </c>
      <c r="M73" s="250">
        <v>0</v>
      </c>
      <c r="N73" s="90">
        <f t="shared" si="0"/>
        <v>58</v>
      </c>
      <c r="O73" s="242">
        <f t="shared" si="1"/>
        <v>0.9827586206896551</v>
      </c>
      <c r="P73" s="172"/>
      <c r="Q73" s="31"/>
    </row>
    <row r="74" spans="9:17" ht="25.5">
      <c r="I74" s="193" t="s">
        <v>492</v>
      </c>
      <c r="J74" s="250">
        <v>22</v>
      </c>
      <c r="K74" s="250">
        <v>25</v>
      </c>
      <c r="L74" s="250">
        <v>9</v>
      </c>
      <c r="M74" s="250">
        <v>2</v>
      </c>
      <c r="N74" s="90">
        <f t="shared" si="0"/>
        <v>58</v>
      </c>
      <c r="O74" s="242">
        <f t="shared" si="1"/>
        <v>0.8103448275862069</v>
      </c>
      <c r="P74" s="172"/>
      <c r="Q74" s="31"/>
    </row>
    <row r="75" spans="9:17" ht="51">
      <c r="I75" s="193" t="s">
        <v>464</v>
      </c>
      <c r="J75" s="250">
        <v>25</v>
      </c>
      <c r="K75" s="250">
        <v>27</v>
      </c>
      <c r="L75" s="250">
        <v>6</v>
      </c>
      <c r="M75" s="250">
        <v>0</v>
      </c>
      <c r="N75" s="90">
        <f t="shared" si="0"/>
        <v>58</v>
      </c>
      <c r="O75" s="242">
        <f t="shared" si="1"/>
        <v>0.896551724137931</v>
      </c>
      <c r="P75" s="172"/>
      <c r="Q75" s="31"/>
    </row>
    <row r="76" spans="9:17" ht="38.25">
      <c r="I76" s="193" t="s">
        <v>493</v>
      </c>
      <c r="J76" s="250">
        <v>30</v>
      </c>
      <c r="K76" s="250">
        <v>26</v>
      </c>
      <c r="L76" s="250">
        <v>2</v>
      </c>
      <c r="M76" s="250">
        <v>0</v>
      </c>
      <c r="N76" s="90">
        <f t="shared" si="0"/>
        <v>58</v>
      </c>
      <c r="O76" s="242">
        <f t="shared" si="1"/>
        <v>0.9655172413793104</v>
      </c>
      <c r="P76" s="172"/>
      <c r="Q76" s="31"/>
    </row>
    <row r="77" spans="9:17" ht="38.25">
      <c r="I77" s="193" t="s">
        <v>494</v>
      </c>
      <c r="J77" s="251">
        <v>18</v>
      </c>
      <c r="K77" s="251">
        <v>28</v>
      </c>
      <c r="L77" s="251">
        <v>10</v>
      </c>
      <c r="M77" s="251">
        <v>2</v>
      </c>
      <c r="N77" s="90">
        <f t="shared" si="0"/>
        <v>58</v>
      </c>
      <c r="O77" s="242">
        <f t="shared" si="1"/>
        <v>0.7931034482758621</v>
      </c>
      <c r="P77" s="172"/>
      <c r="Q77" s="31"/>
    </row>
    <row r="78" spans="9:17" ht="25.5">
      <c r="I78" s="193" t="s">
        <v>495</v>
      </c>
      <c r="J78" s="251">
        <v>15</v>
      </c>
      <c r="K78" s="251">
        <v>31</v>
      </c>
      <c r="L78" s="251">
        <v>10</v>
      </c>
      <c r="M78" s="251">
        <v>2</v>
      </c>
      <c r="N78" s="90">
        <f t="shared" si="0"/>
        <v>58</v>
      </c>
      <c r="O78" s="242">
        <f t="shared" si="1"/>
        <v>0.7931034482758621</v>
      </c>
      <c r="P78" s="172"/>
      <c r="Q78" s="31"/>
    </row>
    <row r="79" spans="9:17" ht="25.5">
      <c r="I79" s="195" t="s">
        <v>496</v>
      </c>
      <c r="J79" s="252">
        <v>12</v>
      </c>
      <c r="K79" s="252">
        <v>21</v>
      </c>
      <c r="L79" s="252">
        <v>20</v>
      </c>
      <c r="M79" s="252">
        <v>5</v>
      </c>
      <c r="N79" s="196">
        <f t="shared" si="0"/>
        <v>58</v>
      </c>
      <c r="O79" s="197">
        <f t="shared" si="1"/>
        <v>0.5689655172413793</v>
      </c>
      <c r="P79" s="172"/>
      <c r="Q79" s="31"/>
    </row>
    <row r="80" spans="9:17" ht="38.25">
      <c r="I80" s="193" t="s">
        <v>497</v>
      </c>
      <c r="J80" s="250">
        <v>20</v>
      </c>
      <c r="K80" s="250">
        <v>33</v>
      </c>
      <c r="L80" s="250">
        <v>4</v>
      </c>
      <c r="M80" s="250">
        <v>1</v>
      </c>
      <c r="N80" s="90">
        <f t="shared" si="0"/>
        <v>58</v>
      </c>
      <c r="O80" s="242">
        <f t="shared" si="1"/>
        <v>0.9137931034482759</v>
      </c>
      <c r="P80" s="172"/>
      <c r="Q80" s="31"/>
    </row>
    <row r="81" spans="9:17" ht="38.25">
      <c r="I81" s="193" t="s">
        <v>498</v>
      </c>
      <c r="J81" s="250">
        <v>27</v>
      </c>
      <c r="K81" s="250">
        <v>20</v>
      </c>
      <c r="L81" s="250">
        <v>9</v>
      </c>
      <c r="M81" s="250">
        <v>2</v>
      </c>
      <c r="N81" s="90">
        <f t="shared" si="0"/>
        <v>58</v>
      </c>
      <c r="O81" s="242">
        <f t="shared" si="1"/>
        <v>0.8103448275862069</v>
      </c>
      <c r="P81" s="172"/>
      <c r="Q81" s="31"/>
    </row>
    <row r="82" spans="9:17" ht="25.5">
      <c r="I82" s="193" t="s">
        <v>499</v>
      </c>
      <c r="J82" s="251">
        <v>17</v>
      </c>
      <c r="K82" s="251">
        <v>27</v>
      </c>
      <c r="L82" s="251">
        <v>11</v>
      </c>
      <c r="M82" s="251">
        <v>3</v>
      </c>
      <c r="N82" s="90">
        <f t="shared" si="0"/>
        <v>58</v>
      </c>
      <c r="O82" s="242">
        <f t="shared" si="1"/>
        <v>0.7586206896551724</v>
      </c>
      <c r="P82" s="172"/>
      <c r="Q82" s="31"/>
    </row>
    <row r="83" spans="9:17" ht="25.5">
      <c r="I83" s="193" t="s">
        <v>500</v>
      </c>
      <c r="J83" s="250">
        <v>28</v>
      </c>
      <c r="K83" s="250">
        <v>23</v>
      </c>
      <c r="L83" s="250">
        <v>6</v>
      </c>
      <c r="M83" s="250">
        <v>1</v>
      </c>
      <c r="N83" s="90">
        <f t="shared" si="0"/>
        <v>58</v>
      </c>
      <c r="O83" s="242">
        <f t="shared" si="1"/>
        <v>0.8793103448275862</v>
      </c>
      <c r="P83" s="172"/>
      <c r="Q83" s="31"/>
    </row>
    <row r="84" spans="9:17" ht="38.25">
      <c r="I84" s="193" t="s">
        <v>501</v>
      </c>
      <c r="J84" s="250">
        <v>27</v>
      </c>
      <c r="K84" s="250">
        <v>28</v>
      </c>
      <c r="L84" s="250">
        <v>2</v>
      </c>
      <c r="M84" s="250">
        <v>1</v>
      </c>
      <c r="N84" s="90">
        <f t="shared" si="0"/>
        <v>58</v>
      </c>
      <c r="O84" s="242">
        <f t="shared" si="1"/>
        <v>0.9482758620689655</v>
      </c>
      <c r="P84" s="172"/>
      <c r="Q84" s="31"/>
    </row>
    <row r="85" spans="9:17" ht="25.5">
      <c r="I85" s="193" t="s">
        <v>502</v>
      </c>
      <c r="J85" s="251">
        <v>19</v>
      </c>
      <c r="K85" s="251">
        <v>27</v>
      </c>
      <c r="L85" s="251">
        <v>10</v>
      </c>
      <c r="M85" s="251">
        <v>2</v>
      </c>
      <c r="N85" s="90">
        <f t="shared" si="0"/>
        <v>58</v>
      </c>
      <c r="O85" s="242">
        <f t="shared" si="1"/>
        <v>0.7931034482758621</v>
      </c>
      <c r="P85" s="172"/>
      <c r="Q85" s="31"/>
    </row>
    <row r="86" spans="9:17" ht="15">
      <c r="I86" s="193" t="s">
        <v>331</v>
      </c>
      <c r="J86" s="250">
        <v>43</v>
      </c>
      <c r="K86" s="250">
        <v>14</v>
      </c>
      <c r="L86" s="250">
        <v>0</v>
      </c>
      <c r="M86" s="250">
        <v>1</v>
      </c>
      <c r="N86" s="90">
        <f t="shared" si="0"/>
        <v>58</v>
      </c>
      <c r="O86" s="242">
        <f t="shared" si="1"/>
        <v>0.9827586206896551</v>
      </c>
      <c r="P86" s="172"/>
      <c r="Q86" s="31"/>
    </row>
    <row r="87" spans="9:17" ht="25.5">
      <c r="I87" s="193" t="s">
        <v>471</v>
      </c>
      <c r="J87" s="250">
        <v>37</v>
      </c>
      <c r="K87" s="250">
        <v>17</v>
      </c>
      <c r="L87" s="250">
        <v>3</v>
      </c>
      <c r="M87" s="250">
        <v>1</v>
      </c>
      <c r="N87" s="90">
        <f t="shared" si="0"/>
        <v>58</v>
      </c>
      <c r="O87" s="242">
        <f t="shared" si="1"/>
        <v>0.9310344827586207</v>
      </c>
      <c r="P87" s="172"/>
      <c r="Q87" s="31"/>
    </row>
    <row r="88" spans="9:17" ht="25.5">
      <c r="I88" s="193" t="s">
        <v>472</v>
      </c>
      <c r="J88" s="250">
        <v>42</v>
      </c>
      <c r="K88" s="250">
        <v>15</v>
      </c>
      <c r="L88" s="250">
        <v>1</v>
      </c>
      <c r="M88" s="250">
        <v>0</v>
      </c>
      <c r="N88" s="90">
        <f t="shared" si="0"/>
        <v>58</v>
      </c>
      <c r="O88" s="242">
        <f t="shared" si="1"/>
        <v>0.9827586206896551</v>
      </c>
      <c r="P88" s="172"/>
      <c r="Q88" s="31"/>
    </row>
    <row r="89" spans="9:17" ht="25.5">
      <c r="I89" s="193" t="s">
        <v>473</v>
      </c>
      <c r="J89" s="250">
        <v>42</v>
      </c>
      <c r="K89" s="250">
        <v>12</v>
      </c>
      <c r="L89" s="250">
        <v>4</v>
      </c>
      <c r="M89" s="250">
        <v>0</v>
      </c>
      <c r="N89" s="90">
        <f t="shared" si="0"/>
        <v>58</v>
      </c>
      <c r="O89" s="242">
        <f t="shared" si="1"/>
        <v>0.9310344827586207</v>
      </c>
      <c r="P89" s="172"/>
      <c r="Q89" s="31"/>
    </row>
    <row r="90" spans="9:17" ht="25.5">
      <c r="I90" s="193" t="s">
        <v>474</v>
      </c>
      <c r="J90" s="250">
        <v>46</v>
      </c>
      <c r="K90" s="250">
        <v>11</v>
      </c>
      <c r="L90" s="250">
        <v>1</v>
      </c>
      <c r="M90" s="250">
        <v>0</v>
      </c>
      <c r="N90" s="90">
        <f t="shared" si="0"/>
        <v>58</v>
      </c>
      <c r="O90" s="242">
        <f t="shared" si="1"/>
        <v>0.9827586206896551</v>
      </c>
      <c r="P90" s="172"/>
      <c r="Q90" s="31"/>
    </row>
    <row r="91" spans="9:17" ht="25.5">
      <c r="I91" s="193" t="s">
        <v>475</v>
      </c>
      <c r="J91" s="250">
        <v>32</v>
      </c>
      <c r="K91" s="250">
        <v>22</v>
      </c>
      <c r="L91" s="250">
        <v>3</v>
      </c>
      <c r="M91" s="250">
        <v>1</v>
      </c>
      <c r="N91" s="90">
        <f t="shared" si="0"/>
        <v>58</v>
      </c>
      <c r="O91" s="242">
        <f t="shared" si="1"/>
        <v>0.9310344827586207</v>
      </c>
      <c r="P91" s="172"/>
      <c r="Q91" s="31"/>
    </row>
    <row r="92" spans="9:17" ht="25.5">
      <c r="I92" s="193" t="s">
        <v>476</v>
      </c>
      <c r="J92" s="251">
        <v>17</v>
      </c>
      <c r="K92" s="251">
        <v>25</v>
      </c>
      <c r="L92" s="251">
        <v>8</v>
      </c>
      <c r="M92" s="251">
        <v>8</v>
      </c>
      <c r="N92" s="90">
        <f t="shared" si="0"/>
        <v>58</v>
      </c>
      <c r="O92" s="242">
        <f t="shared" si="1"/>
        <v>0.7241379310344828</v>
      </c>
      <c r="P92" s="172"/>
      <c r="Q92" s="31"/>
    </row>
    <row r="93" spans="9:17" ht="25.5">
      <c r="I93" s="193" t="s">
        <v>477</v>
      </c>
      <c r="J93" s="250">
        <v>30</v>
      </c>
      <c r="K93" s="250">
        <v>21</v>
      </c>
      <c r="L93" s="250">
        <v>6</v>
      </c>
      <c r="M93" s="250">
        <v>1</v>
      </c>
      <c r="N93" s="90">
        <f t="shared" si="0"/>
        <v>58</v>
      </c>
      <c r="O93" s="242">
        <f t="shared" si="1"/>
        <v>0.8793103448275862</v>
      </c>
      <c r="P93" s="172"/>
      <c r="Q93" s="31"/>
    </row>
    <row r="94" spans="9:17" ht="25.5">
      <c r="I94" s="193" t="s">
        <v>478</v>
      </c>
      <c r="J94" s="250">
        <v>33</v>
      </c>
      <c r="K94" s="250">
        <v>23</v>
      </c>
      <c r="L94" s="250">
        <v>0</v>
      </c>
      <c r="M94" s="250">
        <v>2</v>
      </c>
      <c r="N94" s="90">
        <f t="shared" si="0"/>
        <v>58</v>
      </c>
      <c r="O94" s="242">
        <f t="shared" si="1"/>
        <v>0.9655172413793104</v>
      </c>
      <c r="P94" s="172"/>
      <c r="Q94" s="31"/>
    </row>
    <row r="95" spans="9:17" ht="25.5">
      <c r="I95" s="193" t="s">
        <v>479</v>
      </c>
      <c r="J95" s="250">
        <v>40</v>
      </c>
      <c r="K95" s="250">
        <v>15</v>
      </c>
      <c r="L95" s="250">
        <v>2</v>
      </c>
      <c r="M95" s="250">
        <v>1</v>
      </c>
      <c r="N95" s="90">
        <f t="shared" si="0"/>
        <v>58</v>
      </c>
      <c r="O95" s="242">
        <f t="shared" si="1"/>
        <v>0.9482758620689655</v>
      </c>
      <c r="P95" s="172"/>
      <c r="Q95" s="31"/>
    </row>
    <row r="96" spans="9:17" ht="25.5">
      <c r="I96" s="193" t="s">
        <v>480</v>
      </c>
      <c r="J96" s="250">
        <v>34</v>
      </c>
      <c r="K96" s="250">
        <v>22</v>
      </c>
      <c r="L96" s="250">
        <v>0</v>
      </c>
      <c r="M96" s="250">
        <v>2</v>
      </c>
      <c r="N96" s="90">
        <f t="shared" si="0"/>
        <v>58</v>
      </c>
      <c r="O96" s="242">
        <f t="shared" si="1"/>
        <v>0.9655172413793104</v>
      </c>
      <c r="P96" s="172"/>
      <c r="Q96" s="31"/>
    </row>
    <row r="97" spans="9:17" ht="25.5">
      <c r="I97" s="193" t="s">
        <v>481</v>
      </c>
      <c r="J97" s="250">
        <v>31</v>
      </c>
      <c r="K97" s="250">
        <v>21</v>
      </c>
      <c r="L97" s="250">
        <v>3</v>
      </c>
      <c r="M97" s="250">
        <v>3</v>
      </c>
      <c r="N97" s="90">
        <f t="shared" si="0"/>
        <v>58</v>
      </c>
      <c r="O97" s="242">
        <f t="shared" si="1"/>
        <v>0.896551724137931</v>
      </c>
      <c r="P97" s="172"/>
      <c r="Q97" s="31"/>
    </row>
    <row r="98" spans="9:17" ht="25.5">
      <c r="I98" s="193" t="s">
        <v>482</v>
      </c>
      <c r="J98" s="250">
        <v>51</v>
      </c>
      <c r="K98" s="250">
        <v>7</v>
      </c>
      <c r="L98" s="250">
        <v>0</v>
      </c>
      <c r="M98" s="250">
        <v>0</v>
      </c>
      <c r="N98" s="90">
        <f t="shared" si="0"/>
        <v>58</v>
      </c>
      <c r="O98" s="242">
        <f t="shared" si="1"/>
        <v>1</v>
      </c>
      <c r="P98" s="172"/>
      <c r="Q98" s="31"/>
    </row>
    <row r="99" spans="9:17" ht="25.5">
      <c r="I99" s="193" t="s">
        <v>483</v>
      </c>
      <c r="J99" s="250">
        <v>39</v>
      </c>
      <c r="K99" s="250">
        <v>17</v>
      </c>
      <c r="L99" s="250">
        <v>1</v>
      </c>
      <c r="M99" s="250">
        <v>1</v>
      </c>
      <c r="N99" s="90">
        <f t="shared" si="0"/>
        <v>58</v>
      </c>
      <c r="O99" s="242">
        <f t="shared" si="1"/>
        <v>0.9655172413793104</v>
      </c>
      <c r="P99" s="172"/>
      <c r="Q99" s="31"/>
    </row>
    <row r="100" spans="9:17" ht="25.5">
      <c r="I100" s="193" t="s">
        <v>484</v>
      </c>
      <c r="J100" s="250">
        <v>33</v>
      </c>
      <c r="K100" s="250">
        <v>24</v>
      </c>
      <c r="L100" s="250">
        <v>0</v>
      </c>
      <c r="M100" s="250">
        <v>1</v>
      </c>
      <c r="N100" s="90">
        <f aca="true" t="shared" si="2" ref="N100:N125">M100+L100+K100+J100</f>
        <v>58</v>
      </c>
      <c r="O100" s="242">
        <f aca="true" t="shared" si="3" ref="O100:O125">(J100+K100)/N100</f>
        <v>0.9827586206896551</v>
      </c>
      <c r="P100" s="172"/>
      <c r="Q100" s="31"/>
    </row>
    <row r="101" spans="9:17" ht="25.5">
      <c r="I101" s="193" t="s">
        <v>485</v>
      </c>
      <c r="J101" s="250">
        <v>43</v>
      </c>
      <c r="K101" s="250">
        <v>14</v>
      </c>
      <c r="L101" s="250">
        <v>0</v>
      </c>
      <c r="M101" s="250">
        <v>1</v>
      </c>
      <c r="N101" s="90">
        <f t="shared" si="2"/>
        <v>58</v>
      </c>
      <c r="O101" s="242">
        <f t="shared" si="3"/>
        <v>0.9827586206896551</v>
      </c>
      <c r="P101" s="172"/>
      <c r="Q101" s="31"/>
    </row>
    <row r="102" spans="9:17" ht="25.5">
      <c r="I102" s="193" t="s">
        <v>486</v>
      </c>
      <c r="J102" s="250">
        <v>44</v>
      </c>
      <c r="K102" s="250">
        <v>14</v>
      </c>
      <c r="L102" s="250">
        <v>0</v>
      </c>
      <c r="M102" s="250">
        <v>0</v>
      </c>
      <c r="N102" s="90">
        <f t="shared" si="2"/>
        <v>58</v>
      </c>
      <c r="O102" s="242">
        <f t="shared" si="3"/>
        <v>1</v>
      </c>
      <c r="P102" s="172"/>
      <c r="Q102" s="31"/>
    </row>
    <row r="103" spans="9:17" ht="25.5">
      <c r="I103" s="193" t="s">
        <v>487</v>
      </c>
      <c r="J103" s="250">
        <v>39</v>
      </c>
      <c r="K103" s="250">
        <v>17</v>
      </c>
      <c r="L103" s="250">
        <v>1</v>
      </c>
      <c r="M103" s="250">
        <v>1</v>
      </c>
      <c r="N103" s="90">
        <f t="shared" si="2"/>
        <v>58</v>
      </c>
      <c r="O103" s="242">
        <f t="shared" si="3"/>
        <v>0.9655172413793104</v>
      </c>
      <c r="P103" s="172"/>
      <c r="Q103" s="31"/>
    </row>
    <row r="104" spans="9:17" ht="25.5">
      <c r="I104" s="193" t="s">
        <v>488</v>
      </c>
      <c r="J104" s="253">
        <v>31</v>
      </c>
      <c r="K104" s="253">
        <v>23</v>
      </c>
      <c r="L104" s="253">
        <v>3</v>
      </c>
      <c r="M104" s="253">
        <v>1</v>
      </c>
      <c r="N104" s="90">
        <f t="shared" si="2"/>
        <v>58</v>
      </c>
      <c r="O104" s="242">
        <f t="shared" si="3"/>
        <v>0.9310344827586207</v>
      </c>
      <c r="P104" s="172"/>
      <c r="Q104" s="31"/>
    </row>
    <row r="105" spans="8:17" ht="25.5">
      <c r="H105" s="156" t="s">
        <v>402</v>
      </c>
      <c r="I105" s="193" t="s">
        <v>508</v>
      </c>
      <c r="J105" s="253">
        <v>9</v>
      </c>
      <c r="K105" s="253">
        <v>11</v>
      </c>
      <c r="L105" s="253">
        <v>0</v>
      </c>
      <c r="M105" s="253">
        <v>0</v>
      </c>
      <c r="N105" s="90">
        <f t="shared" si="2"/>
        <v>20</v>
      </c>
      <c r="O105" s="242">
        <f t="shared" si="3"/>
        <v>1</v>
      </c>
      <c r="P105" s="172"/>
      <c r="Q105" s="31"/>
    </row>
    <row r="106" spans="8:17" ht="25.5">
      <c r="H106" s="157"/>
      <c r="I106" s="193" t="s">
        <v>509</v>
      </c>
      <c r="J106" s="251">
        <v>5</v>
      </c>
      <c r="K106" s="251">
        <v>10</v>
      </c>
      <c r="L106" s="251">
        <v>5</v>
      </c>
      <c r="M106" s="251">
        <v>0</v>
      </c>
      <c r="N106" s="90">
        <f t="shared" si="2"/>
        <v>20</v>
      </c>
      <c r="O106" s="242">
        <f t="shared" si="3"/>
        <v>0.75</v>
      </c>
      <c r="P106" s="172"/>
      <c r="Q106" s="31"/>
    </row>
    <row r="107" spans="8:17" ht="38.25">
      <c r="H107" s="157"/>
      <c r="I107" s="193" t="s">
        <v>510</v>
      </c>
      <c r="J107" s="252">
        <v>1</v>
      </c>
      <c r="K107" s="252">
        <v>9</v>
      </c>
      <c r="L107" s="252">
        <v>9</v>
      </c>
      <c r="M107" s="252">
        <v>1</v>
      </c>
      <c r="N107" s="90">
        <f t="shared" si="2"/>
        <v>20</v>
      </c>
      <c r="O107" s="242">
        <f t="shared" si="3"/>
        <v>0.5</v>
      </c>
      <c r="P107" s="172"/>
      <c r="Q107" s="31"/>
    </row>
    <row r="108" spans="8:17" ht="25.5">
      <c r="H108" s="157"/>
      <c r="I108" s="193" t="s">
        <v>406</v>
      </c>
      <c r="J108" s="252">
        <v>2</v>
      </c>
      <c r="K108" s="252">
        <v>9</v>
      </c>
      <c r="L108" s="252">
        <v>9</v>
      </c>
      <c r="M108" s="252">
        <v>0</v>
      </c>
      <c r="N108" s="90">
        <f t="shared" si="2"/>
        <v>20</v>
      </c>
      <c r="O108" s="242">
        <f t="shared" si="3"/>
        <v>0.55</v>
      </c>
      <c r="P108" s="172"/>
      <c r="Q108" s="31"/>
    </row>
    <row r="109" spans="8:17" ht="51">
      <c r="H109" s="157"/>
      <c r="I109" s="193" t="s">
        <v>511</v>
      </c>
      <c r="J109" s="251">
        <v>2</v>
      </c>
      <c r="K109" s="251">
        <v>12</v>
      </c>
      <c r="L109" s="251">
        <v>6</v>
      </c>
      <c r="M109" s="251">
        <v>0</v>
      </c>
      <c r="N109" s="90">
        <f t="shared" si="2"/>
        <v>20</v>
      </c>
      <c r="O109" s="242">
        <f t="shared" si="3"/>
        <v>0.7</v>
      </c>
      <c r="P109" s="172"/>
      <c r="Q109" s="31"/>
    </row>
    <row r="110" spans="8:17" ht="51">
      <c r="H110" s="157"/>
      <c r="I110" s="193" t="s">
        <v>512</v>
      </c>
      <c r="J110" s="252">
        <v>2</v>
      </c>
      <c r="K110" s="252">
        <v>10</v>
      </c>
      <c r="L110" s="252">
        <v>7</v>
      </c>
      <c r="M110" s="252">
        <v>1</v>
      </c>
      <c r="N110" s="90">
        <f t="shared" si="2"/>
        <v>20</v>
      </c>
      <c r="O110" s="242">
        <f t="shared" si="3"/>
        <v>0.6</v>
      </c>
      <c r="P110" s="172"/>
      <c r="Q110" s="31"/>
    </row>
    <row r="111" spans="8:17" ht="25.5">
      <c r="H111" s="157"/>
      <c r="I111" s="193" t="s">
        <v>513</v>
      </c>
      <c r="J111" s="252">
        <v>3</v>
      </c>
      <c r="K111" s="252">
        <v>10</v>
      </c>
      <c r="L111" s="252">
        <v>5</v>
      </c>
      <c r="M111" s="252">
        <v>2</v>
      </c>
      <c r="N111" s="90">
        <f t="shared" si="2"/>
        <v>20</v>
      </c>
      <c r="O111" s="242">
        <f t="shared" si="3"/>
        <v>0.65</v>
      </c>
      <c r="P111" s="172"/>
      <c r="Q111" s="31"/>
    </row>
    <row r="112" spans="8:17" ht="38.25">
      <c r="H112" s="157"/>
      <c r="I112" s="195" t="s">
        <v>514</v>
      </c>
      <c r="J112" s="252">
        <v>0</v>
      </c>
      <c r="K112" s="252">
        <v>11</v>
      </c>
      <c r="L112" s="252">
        <v>7</v>
      </c>
      <c r="M112" s="252">
        <v>2</v>
      </c>
      <c r="N112" s="196">
        <f t="shared" si="2"/>
        <v>20</v>
      </c>
      <c r="O112" s="197">
        <f t="shared" si="3"/>
        <v>0.55</v>
      </c>
      <c r="P112" s="172"/>
      <c r="Q112" s="31"/>
    </row>
    <row r="113" spans="8:17" ht="38.25">
      <c r="H113" s="157"/>
      <c r="I113" s="193" t="s">
        <v>515</v>
      </c>
      <c r="J113" s="251">
        <v>3</v>
      </c>
      <c r="K113" s="251">
        <v>12</v>
      </c>
      <c r="L113" s="251">
        <v>5</v>
      </c>
      <c r="M113" s="251">
        <v>0</v>
      </c>
      <c r="N113" s="90">
        <f t="shared" si="2"/>
        <v>20</v>
      </c>
      <c r="O113" s="242">
        <f t="shared" si="3"/>
        <v>0.75</v>
      </c>
      <c r="P113" s="172"/>
      <c r="Q113" s="31"/>
    </row>
    <row r="114" spans="8:17" ht="25.5">
      <c r="H114" s="157"/>
      <c r="I114" s="193" t="s">
        <v>516</v>
      </c>
      <c r="J114" s="250">
        <v>5</v>
      </c>
      <c r="K114" s="250">
        <v>12</v>
      </c>
      <c r="L114" s="250">
        <v>3</v>
      </c>
      <c r="M114" s="250">
        <v>0</v>
      </c>
      <c r="N114" s="90">
        <f t="shared" si="2"/>
        <v>20</v>
      </c>
      <c r="O114" s="242">
        <f t="shared" si="3"/>
        <v>0.85</v>
      </c>
      <c r="P114" s="172"/>
      <c r="Q114" s="31"/>
    </row>
    <row r="115" spans="8:17" ht="51">
      <c r="H115" s="157"/>
      <c r="I115" s="193" t="s">
        <v>517</v>
      </c>
      <c r="J115" s="250">
        <v>3</v>
      </c>
      <c r="K115" s="250">
        <v>15</v>
      </c>
      <c r="L115" s="250">
        <v>2</v>
      </c>
      <c r="M115" s="250">
        <v>0</v>
      </c>
      <c r="N115" s="90">
        <f t="shared" si="2"/>
        <v>20</v>
      </c>
      <c r="O115" s="242">
        <f t="shared" si="3"/>
        <v>0.9</v>
      </c>
      <c r="P115" s="172"/>
      <c r="Q115" s="31"/>
    </row>
    <row r="116" spans="9:17" ht="25.5">
      <c r="I116" s="193" t="s">
        <v>518</v>
      </c>
      <c r="J116" s="250">
        <v>2</v>
      </c>
      <c r="K116" s="250">
        <v>17</v>
      </c>
      <c r="L116" s="250">
        <v>1</v>
      </c>
      <c r="M116" s="250">
        <v>0</v>
      </c>
      <c r="N116" s="90">
        <f t="shared" si="2"/>
        <v>20</v>
      </c>
      <c r="O116" s="242">
        <f t="shared" si="3"/>
        <v>0.95</v>
      </c>
      <c r="P116" s="172"/>
      <c r="Q116" s="31"/>
    </row>
    <row r="117" spans="9:17" ht="25.5">
      <c r="I117" s="193" t="s">
        <v>469</v>
      </c>
      <c r="J117" s="251">
        <v>3</v>
      </c>
      <c r="K117" s="251">
        <v>10</v>
      </c>
      <c r="L117" s="251">
        <v>6</v>
      </c>
      <c r="M117" s="251">
        <v>1</v>
      </c>
      <c r="N117" s="90">
        <f t="shared" si="2"/>
        <v>20</v>
      </c>
      <c r="O117" s="242">
        <f t="shared" si="3"/>
        <v>0.65</v>
      </c>
      <c r="P117" s="172"/>
      <c r="Q117" s="31"/>
    </row>
    <row r="118" spans="9:17" ht="38.25">
      <c r="I118" s="193" t="s">
        <v>519</v>
      </c>
      <c r="J118" s="250">
        <v>9</v>
      </c>
      <c r="K118" s="250">
        <v>9</v>
      </c>
      <c r="L118" s="250">
        <v>2</v>
      </c>
      <c r="M118" s="250">
        <v>0</v>
      </c>
      <c r="N118" s="90">
        <f t="shared" si="2"/>
        <v>20</v>
      </c>
      <c r="O118" s="242">
        <f t="shared" si="3"/>
        <v>0.9</v>
      </c>
      <c r="P118" s="172"/>
      <c r="Q118" s="31"/>
    </row>
    <row r="119" spans="9:17" ht="25.5">
      <c r="I119" s="193" t="s">
        <v>461</v>
      </c>
      <c r="J119" s="253">
        <v>6</v>
      </c>
      <c r="K119" s="253">
        <v>13</v>
      </c>
      <c r="L119" s="253">
        <v>1</v>
      </c>
      <c r="M119" s="253">
        <v>0</v>
      </c>
      <c r="N119" s="90">
        <f t="shared" si="2"/>
        <v>20</v>
      </c>
      <c r="O119" s="242">
        <f t="shared" si="3"/>
        <v>0.95</v>
      </c>
      <c r="P119" s="172"/>
      <c r="Q119" s="31"/>
    </row>
    <row r="120" spans="9:17" ht="25.5">
      <c r="I120" s="193" t="s">
        <v>520</v>
      </c>
      <c r="J120" s="252">
        <v>4</v>
      </c>
      <c r="K120" s="252">
        <v>6</v>
      </c>
      <c r="L120" s="252">
        <v>8</v>
      </c>
      <c r="M120" s="252">
        <v>2</v>
      </c>
      <c r="N120" s="90">
        <f t="shared" si="2"/>
        <v>20</v>
      </c>
      <c r="O120" s="242">
        <f t="shared" si="3"/>
        <v>0.5</v>
      </c>
      <c r="P120" s="172"/>
      <c r="Q120" s="31"/>
    </row>
    <row r="121" spans="9:17" ht="15">
      <c r="I121" s="193" t="s">
        <v>521</v>
      </c>
      <c r="J121" s="251">
        <v>2</v>
      </c>
      <c r="K121" s="251">
        <v>12</v>
      </c>
      <c r="L121" s="251">
        <v>4</v>
      </c>
      <c r="M121" s="251">
        <v>2</v>
      </c>
      <c r="N121" s="90">
        <f t="shared" si="2"/>
        <v>20</v>
      </c>
      <c r="O121" s="242">
        <f t="shared" si="3"/>
        <v>0.7</v>
      </c>
      <c r="P121" s="172"/>
      <c r="Q121" s="31"/>
    </row>
    <row r="122" spans="9:17" ht="25.5">
      <c r="I122" s="193" t="s">
        <v>496</v>
      </c>
      <c r="J122" s="251">
        <v>1</v>
      </c>
      <c r="K122" s="251">
        <v>14</v>
      </c>
      <c r="L122" s="251">
        <v>4</v>
      </c>
      <c r="M122" s="251">
        <v>1</v>
      </c>
      <c r="N122" s="90">
        <f t="shared" si="2"/>
        <v>20</v>
      </c>
      <c r="O122" s="242">
        <f t="shared" si="3"/>
        <v>0.75</v>
      </c>
      <c r="P122" s="172"/>
      <c r="Q122" s="31"/>
    </row>
    <row r="123" spans="9:17" ht="25.5">
      <c r="I123" s="193" t="s">
        <v>500</v>
      </c>
      <c r="J123" s="251">
        <v>5</v>
      </c>
      <c r="K123" s="251">
        <v>9</v>
      </c>
      <c r="L123" s="251">
        <v>5</v>
      </c>
      <c r="M123" s="251">
        <v>1</v>
      </c>
      <c r="N123" s="90">
        <f t="shared" si="2"/>
        <v>20</v>
      </c>
      <c r="O123" s="242">
        <f t="shared" si="3"/>
        <v>0.7</v>
      </c>
      <c r="P123" s="172"/>
      <c r="Q123" s="31"/>
    </row>
    <row r="124" spans="9:17" ht="38.25">
      <c r="I124" s="193" t="s">
        <v>501</v>
      </c>
      <c r="J124" s="250">
        <v>7</v>
      </c>
      <c r="K124" s="250">
        <v>11</v>
      </c>
      <c r="L124" s="250">
        <v>2</v>
      </c>
      <c r="M124" s="250">
        <v>0</v>
      </c>
      <c r="N124" s="90">
        <f t="shared" si="2"/>
        <v>20</v>
      </c>
      <c r="O124" s="242">
        <f t="shared" si="3"/>
        <v>0.9</v>
      </c>
      <c r="P124" s="172"/>
      <c r="Q124" s="31"/>
    </row>
    <row r="125" spans="9:17" ht="15">
      <c r="I125" s="193" t="s">
        <v>507</v>
      </c>
      <c r="J125" s="250">
        <v>10</v>
      </c>
      <c r="K125" s="250">
        <v>10</v>
      </c>
      <c r="L125" s="250">
        <v>0</v>
      </c>
      <c r="M125" s="250">
        <v>0</v>
      </c>
      <c r="N125" s="90">
        <f t="shared" si="2"/>
        <v>20</v>
      </c>
      <c r="O125" s="242">
        <f t="shared" si="3"/>
        <v>1</v>
      </c>
      <c r="P125" s="172"/>
      <c r="Q125" s="31"/>
    </row>
    <row r="126" spans="14:15" ht="15">
      <c r="N126" s="181" t="s">
        <v>523</v>
      </c>
      <c r="O126" s="182">
        <f>AVERAGE(O35:O125)</f>
        <v>0.8630907553984483</v>
      </c>
    </row>
  </sheetData>
  <mergeCells count="29">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B29:F29"/>
    <mergeCell ref="I32:M32"/>
    <mergeCell ref="I33:I34"/>
    <mergeCell ref="J33:M33"/>
    <mergeCell ref="A19:G19"/>
    <mergeCell ref="B23:C23"/>
    <mergeCell ref="A24:G24"/>
    <mergeCell ref="A25:G26"/>
    <mergeCell ref="A27:H27"/>
    <mergeCell ref="B28:F28"/>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244 JA65244 SW65244 ACS65244 AMO65244 AWK65244 BGG65244 BQC65244 BZY65244 CJU65244 CTQ65244 DDM65244 DNI65244 DXE65244 EHA65244 EQW65244 FAS65244 FKO65244 FUK65244 GEG65244 GOC65244 GXY65244 HHU65244 HRQ65244 IBM65244 ILI65244 IVE65244 JFA65244 JOW65244 JYS65244 KIO65244 KSK65244 LCG65244 LMC65244 LVY65244 MFU65244">
      <formula1>$I$2:$I$8</formula1>
    </dataValidation>
    <dataValidation type="list" allowBlank="1" showInputMessage="1" showErrorMessage="1" sqref="MPQ65244 MZM65244 NJI65244 NTE65244 ODA65244 OMW65244 OWS65244 PGO65244 PQK65244 QAG65244 QKC65244 QTY65244 RDU65244 RNQ65244 RXM65244 SHI65244 SRE65244 TBA65244 TKW65244 TUS65244 UEO65244 UOK65244 UYG65244 VIC65244 VRY65244 WBU65244 WLQ65244 WVM65244 E130780 JA130780 SW130780 ACS130780 AMO130780 AWK130780 BGG130780 BQC130780 BZY130780 CJU130780 CTQ130780 DDM130780 DNI130780 DXE130780 EHA130780 EQW130780 FAS130780 FKO130780 FUK130780 GEG130780 GOC130780 GXY130780 HHU130780 HRQ130780 IBM130780 ILI130780 IVE130780 JFA130780 JOW130780 JYS130780 KIO130780 KSK130780 LCG130780 LMC130780 LVY130780 MFU130780 MPQ130780 MZM130780 NJI130780 NTE130780 ODA130780 OMW130780 OWS130780 PGO130780 PQK130780 QAG130780 QKC130780 QTY130780 RDU130780 RNQ130780 RXM130780 SHI130780 SRE130780 TBA130780 TKW130780 TUS130780 UEO130780 UOK130780 UYG130780 VIC130780 VRY130780 WBU130780 WLQ130780 WVM130780 E196316 JA196316 SW196316 ACS196316 AMO196316 AWK196316 BGG196316 BQC196316">
      <formula1>$I$2:$I$8</formula1>
    </dataValidation>
    <dataValidation type="list" allowBlank="1" showInputMessage="1" showErrorMessage="1" sqref="BZY196316 CJU196316 CTQ196316 DDM196316 DNI196316 DXE196316 EHA196316 EQW196316 FAS196316 FKO196316 FUK196316 GEG196316 GOC196316 GXY196316 HHU196316 HRQ196316 IBM196316 ILI196316 IVE196316 JFA196316 JOW196316 JYS196316 KIO196316 KSK196316 LCG196316 LMC196316 LVY196316 MFU196316 MPQ196316 MZM196316 NJI196316 NTE196316 ODA196316 OMW196316 OWS196316 PGO196316 PQK196316 QAG196316 QKC196316 QTY196316 RDU196316 RNQ196316 RXM196316 SHI196316 SRE196316 TBA196316 TKW196316 TUS196316 UEO196316 UOK196316 UYG196316 VIC196316 VRY196316 WBU196316 WLQ196316 WVM196316 E261852 JA261852 SW261852 ACS261852 AMO261852 AWK261852 BGG261852 BQC261852 BZY261852 CJU261852 CTQ261852 DDM261852 DNI261852 DXE261852 EHA261852 EQW261852 FAS261852 FKO261852 FUK261852 GEG261852 GOC261852 GXY261852 HHU261852 HRQ261852 IBM261852 ILI261852 IVE261852 JFA261852 JOW261852 JYS261852 KIO261852 KSK261852 LCG261852 LMC261852 LVY261852 MFU261852 MPQ261852 MZM261852 NJI261852 NTE261852 ODA261852 OMW261852 OWS261852 PGO261852">
      <formula1>$I$2:$I$8</formula1>
    </dataValidation>
    <dataValidation type="list" allowBlank="1" showInputMessage="1" showErrorMessage="1" sqref="PQK261852 QAG261852 QKC261852 QTY261852 RDU261852 RNQ261852 RXM261852 SHI261852 SRE261852 TBA261852 TKW261852 TUS261852 UEO261852 UOK261852 UYG261852 VIC261852 VRY261852 WBU261852 WLQ261852 WVM261852 E327388 JA327388 SW327388 ACS327388 AMO327388 AWK327388 BGG327388 BQC327388 BZY327388 CJU327388 CTQ327388 DDM327388 DNI327388 DXE327388 EHA327388 EQW327388 FAS327388 FKO327388 FUK327388 GEG327388 GOC327388 GXY327388 HHU327388 HRQ327388 IBM327388 ILI327388 IVE327388 JFA327388 JOW327388 JYS327388 KIO327388 KSK327388 LCG327388 LMC327388 LVY327388 MFU327388 MPQ327388 MZM327388 NJI327388 NTE327388 ODA327388 OMW327388 OWS327388 PGO327388 PQK327388 QAG327388 QKC327388 QTY327388 RDU327388 RNQ327388 RXM327388 SHI327388 SRE327388 TBA327388 TKW327388 TUS327388 UEO327388 UOK327388 UYG327388 VIC327388 VRY327388 WBU327388 WLQ327388 WVM327388 E392924 JA392924 SW392924 ACS392924 AMO392924 AWK392924 BGG392924 BQC392924 BZY392924 CJU392924 CTQ392924 DDM392924 DNI392924 DXE392924 EHA392924 EQW392924">
      <formula1>$I$2:$I$8</formula1>
    </dataValidation>
    <dataValidation type="list" allowBlank="1" showInputMessage="1" showErrorMessage="1" sqref="FAS392924 FKO392924 FUK392924 GEG392924 GOC392924 GXY392924 HHU392924 HRQ392924 IBM392924 ILI392924 IVE392924 JFA392924 JOW392924 JYS392924 KIO392924 KSK392924 LCG392924 LMC392924 LVY392924 MFU392924 MPQ392924 MZM392924 NJI392924 NTE392924 ODA392924 OMW392924 OWS392924 PGO392924 PQK392924 QAG392924 QKC392924 QTY392924 RDU392924 RNQ392924 RXM392924 SHI392924 SRE392924 TBA392924 TKW392924 TUS392924 UEO392924 UOK392924 UYG392924 VIC392924 VRY392924 WBU392924 WLQ392924 WVM392924 E458460 JA458460 SW458460 ACS458460 AMO458460 AWK458460 BGG458460 BQC458460 BZY458460 CJU458460 CTQ458460 DDM458460 DNI458460 DXE458460 EHA458460 EQW458460 FAS458460 FKO458460 FUK458460 GEG458460 GOC458460 GXY458460 HHU458460 HRQ458460 IBM458460 ILI458460 IVE458460 JFA458460 JOW458460 JYS458460 KIO458460 KSK458460 LCG458460 LMC458460 LVY458460 MFU458460 MPQ458460 MZM458460 NJI458460 NTE458460 ODA458460 OMW458460 OWS458460 PGO458460 PQK458460 QAG458460 QKC458460 QTY458460 RDU458460 RNQ458460 RXM458460 SHI458460">
      <formula1>$I$2:$I$8</formula1>
    </dataValidation>
    <dataValidation type="list" allowBlank="1" showInputMessage="1" showErrorMessage="1" sqref="SRE458460 TBA458460 TKW458460 TUS458460 UEO458460 UOK458460 UYG458460 VIC458460 VRY458460 WBU458460 WLQ458460 WVM458460 E523996 JA523996 SW523996 ACS523996 AMO523996 AWK523996 BGG523996 BQC523996 BZY523996 CJU523996 CTQ523996 DDM523996 DNI523996 DXE523996 EHA523996 EQW523996 FAS523996 FKO523996 FUK523996 GEG523996 GOC523996 GXY523996 HHU523996 HRQ523996 IBM523996 ILI523996 IVE523996 JFA523996 JOW523996 JYS523996 KIO523996 KSK523996 LCG523996 LMC523996 LVY523996 MFU523996 MPQ523996 MZM523996 NJI523996 NTE523996 ODA523996 OMW523996 OWS523996 PGO523996 PQK523996 QAG523996 QKC523996 QTY523996 RDU523996 RNQ523996 RXM523996 SHI523996 SRE523996 TBA523996 TKW523996 TUS523996 UEO523996 UOK523996 UYG523996 VIC523996 VRY523996 WBU523996 WLQ523996 WVM523996 E589532 JA589532 SW589532 ACS589532 AMO589532 AWK589532 BGG589532 BQC589532 BZY589532 CJU589532 CTQ589532 DDM589532 DNI589532 DXE589532 EHA589532 EQW589532 FAS589532 FKO589532 FUK589532 GEG589532 GOC589532 GXY589532 HHU589532 HRQ589532">
      <formula1>$I$2:$I$8</formula1>
    </dataValidation>
    <dataValidation type="list" allowBlank="1" showInputMessage="1" showErrorMessage="1" sqref="IBM589532 ILI589532 IVE589532 JFA589532 JOW589532 JYS589532 KIO589532 KSK589532 LCG589532 LMC589532 LVY589532 MFU589532 MPQ589532 MZM589532 NJI589532 NTE589532 ODA589532 OMW589532 OWS589532 PGO589532 PQK589532 QAG589532 QKC589532 QTY589532 RDU589532 RNQ589532 RXM589532 SHI589532 SRE589532 TBA589532 TKW589532 TUS589532 UEO589532 UOK589532 UYG589532 VIC589532 VRY589532 WBU589532 WLQ589532 WVM589532 E655068 JA655068 SW655068 ACS655068 AMO655068 AWK655068 BGG655068 BQC655068 BZY655068 CJU655068 CTQ655068 DDM655068 DNI655068 DXE655068 EHA655068 EQW655068 FAS655068 FKO655068 FUK655068 GEG655068 GOC655068 GXY655068 HHU655068 HRQ655068 IBM655068 ILI655068 IVE655068 JFA655068 JOW655068 JYS655068 KIO655068 KSK655068 LCG655068 LMC655068 LVY655068 MFU655068 MPQ655068 MZM655068 NJI655068 NTE655068 ODA655068 OMW655068 OWS655068 PGO655068 PQK655068 QAG655068 QKC655068 QTY655068 RDU655068 RNQ655068 RXM655068 SHI655068 SRE655068 TBA655068 TKW655068 TUS655068 UEO655068 UOK655068 UYG655068 VIC655068">
      <formula1>$I$2:$I$8</formula1>
    </dataValidation>
    <dataValidation type="list" allowBlank="1" showInputMessage="1" showErrorMessage="1" sqref="VRY655068 WBU655068 WLQ655068 WVM655068 E720604 JA720604 SW720604 ACS720604 AMO720604 AWK720604 BGG720604 BQC720604 BZY720604 CJU720604 CTQ720604 DDM720604 DNI720604 DXE720604 EHA720604 EQW720604 FAS720604 FKO720604 FUK720604 GEG720604 GOC720604 GXY720604 HHU720604 HRQ720604 IBM720604 ILI720604 IVE720604 JFA720604 JOW720604 JYS720604 KIO720604 KSK720604 LCG720604 LMC720604 LVY720604 MFU720604 MPQ720604 MZM720604 NJI720604 NTE720604 ODA720604 OMW720604 OWS720604 PGO720604 PQK720604 QAG720604 QKC720604 QTY720604 RDU720604 RNQ720604 RXM720604 SHI720604 SRE720604 TBA720604 TKW720604 TUS720604 UEO720604 UOK720604 UYG720604 VIC720604 VRY720604 WBU720604 WLQ720604 WVM720604 E786140 JA786140 SW786140 ACS786140 AMO786140 AWK786140 BGG786140 BQC786140 BZY786140 CJU786140 CTQ786140 DDM786140 DNI786140 DXE786140 EHA786140 EQW786140 FAS786140 FKO786140 FUK786140 GEG786140 GOC786140 GXY786140 HHU786140 HRQ786140 IBM786140 ILI786140 IVE786140 JFA786140 JOW786140 JYS786140 KIO786140 KSK786140">
      <formula1>$I$2:$I$8</formula1>
    </dataValidation>
    <dataValidation type="list" allowBlank="1" showInputMessage="1" showErrorMessage="1" sqref="LCG786140 LMC786140 LVY786140 MFU786140 MPQ786140 MZM786140 NJI786140 NTE786140 ODA786140 OMW786140 OWS786140 PGO786140 PQK786140 QAG786140 QKC786140 QTY786140 RDU786140 RNQ786140 RXM786140 SHI786140 SRE786140 TBA786140 TKW786140 TUS786140 UEO786140 UOK786140 UYG786140 VIC786140 VRY786140 WBU786140 WLQ786140 WVM786140 E851676 JA851676 SW851676 ACS851676 AMO851676 AWK851676 BGG851676 BQC851676 BZY851676 CJU851676 CTQ851676 DDM851676 DNI851676 DXE851676 EHA851676 EQW851676 FAS851676 FKO851676 FUK851676 GEG851676 GOC851676 GXY851676 HHU851676 HRQ851676 IBM851676 ILI851676 IVE851676 JFA851676 JOW851676 JYS851676 KIO851676 KSK851676 LCG851676 LMC851676 LVY851676 MFU851676 MPQ851676 MZM851676 NJI851676 NTE851676 ODA851676 OMW851676 OWS851676 PGO851676 PQK851676 QAG851676 QKC851676 QTY851676 RDU851676 RNQ851676 RXM851676 SHI851676 SRE851676 TBA851676 TKW851676 TUS851676 UEO851676 UOK851676 UYG851676 VIC851676 VRY851676 WBU851676 WLQ851676 WVM851676 E917212 JA917212 SW917212 ACS917212">
      <formula1>$I$2:$I$8</formula1>
    </dataValidation>
    <dataValidation type="list" allowBlank="1" showInputMessage="1" showErrorMessage="1" sqref="AMO917212 AWK917212 BGG917212 BQC917212 BZY917212 CJU917212 CTQ917212 DDM917212 DNI917212 DXE917212 EHA917212 EQW917212 FAS917212 FKO917212 FUK917212 GEG917212 GOC917212 GXY917212 HHU917212 HRQ917212 IBM917212 ILI917212 IVE917212 JFA917212 JOW917212 JYS917212 KIO917212 KSK917212 LCG917212 LMC917212 LVY917212 MFU917212 MPQ917212 MZM917212 NJI917212 NTE917212 ODA917212 OMW917212 OWS917212 PGO917212 PQK917212 QAG917212 QKC917212 QTY917212 RDU917212 RNQ917212 RXM917212 SHI917212 SRE917212 TBA917212 TKW917212 TUS917212 UEO917212 UOK917212 UYG917212 VIC917212 VRY917212 WBU917212 WLQ917212 WVM917212 E982748 JA982748 SW982748 ACS982748 AMO982748 AWK982748 BGG982748 BQC982748 BZY982748 CJU982748 CTQ982748 DDM982748 DNI982748 DXE982748 EHA982748 EQW982748 FAS982748 FKO982748 FUK982748 GEG982748 GOC982748 GXY982748 HHU982748 HRQ982748 IBM982748 ILI982748 IVE982748 JFA982748 JOW982748 JYS982748 KIO982748 KSK982748 LCG982748 LMC982748 LVY982748 MFU982748 MPQ982748 MZM982748 NJI982748 NTE982748">
      <formula1>$I$2:$I$8</formula1>
    </dataValidation>
    <dataValidation type="list" allowBlank="1" showInputMessage="1" showErrorMessage="1" sqref="ODA982748 OMW982748 OWS982748 PGO982748 PQK982748 QAG982748 QKC982748 QTY982748 RDU982748 RNQ982748 RXM982748 SHI982748 SRE982748 TBA982748 TKW982748 TUS982748 UEO982748 UOK982748 UYG982748 VIC982748 VRY982748 WBU982748 WLQ982748 WVM982748">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J51"/>
  <sheetViews>
    <sheetView zoomScale="90" zoomScaleNormal="90" workbookViewId="0" topLeftCell="A1">
      <selection activeCell="A50" sqref="A50"/>
    </sheetView>
  </sheetViews>
  <sheetFormatPr defaultColWidth="11.421875" defaultRowHeight="15"/>
  <cols>
    <col min="1" max="1" width="33.421875" style="23" customWidth="1"/>
    <col min="2" max="2" width="11.421875" style="23" customWidth="1"/>
    <col min="3" max="3" width="14.28125" style="23" customWidth="1"/>
    <col min="4" max="4" width="25.57421875" style="23" customWidth="1"/>
    <col min="5" max="5" width="14.28125" style="23" customWidth="1"/>
    <col min="6" max="6" width="75.7109375" style="23" customWidth="1"/>
    <col min="7" max="7" width="19.140625" style="23" customWidth="1"/>
    <col min="8" max="8" width="14.7109375" style="23" customWidth="1"/>
    <col min="9" max="9" width="52.8515625" style="23" customWidth="1"/>
    <col min="10" max="10" width="14.421875" style="23" customWidth="1"/>
    <col min="11" max="11" width="10.7109375" style="23" customWidth="1"/>
    <col min="12" max="12" width="20.57421875" style="23" customWidth="1"/>
    <col min="13" max="13" width="15.140625" style="23" customWidth="1"/>
    <col min="14" max="14" width="14.421875" style="23" bestFit="1" customWidth="1"/>
    <col min="15" max="15" width="15.14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25.574218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66" width="14.421875" style="23" customWidth="1"/>
    <col min="267" max="267" width="10.7109375" style="23" customWidth="1"/>
    <col min="268" max="268" width="20.57421875" style="23" customWidth="1"/>
    <col min="269" max="269" width="15.140625" style="23" customWidth="1"/>
    <col min="270" max="270" width="14.421875" style="23" bestFit="1" customWidth="1"/>
    <col min="271" max="271" width="15.14062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25.574218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2" width="14.421875" style="23" customWidth="1"/>
    <col min="523" max="523" width="10.7109375" style="23" customWidth="1"/>
    <col min="524" max="524" width="20.57421875" style="23" customWidth="1"/>
    <col min="525" max="525" width="15.140625" style="23" customWidth="1"/>
    <col min="526" max="526" width="14.421875" style="23" bestFit="1" customWidth="1"/>
    <col min="527" max="527" width="15.14062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25.574218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78" width="14.421875" style="23" customWidth="1"/>
    <col min="779" max="779" width="10.7109375" style="23" customWidth="1"/>
    <col min="780" max="780" width="20.57421875" style="23" customWidth="1"/>
    <col min="781" max="781" width="15.140625" style="23" customWidth="1"/>
    <col min="782" max="782" width="14.421875" style="23" bestFit="1" customWidth="1"/>
    <col min="783" max="783" width="15.14062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25.574218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4" width="14.421875" style="23" customWidth="1"/>
    <col min="1035" max="1035" width="10.7109375" style="23" customWidth="1"/>
    <col min="1036" max="1036" width="20.57421875" style="23" customWidth="1"/>
    <col min="1037" max="1037" width="15.140625" style="23" customWidth="1"/>
    <col min="1038" max="1038" width="14.421875" style="23" bestFit="1" customWidth="1"/>
    <col min="1039" max="1039" width="15.14062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25.574218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0" width="14.421875" style="23" customWidth="1"/>
    <col min="1291" max="1291" width="10.7109375" style="23" customWidth="1"/>
    <col min="1292" max="1292" width="20.57421875" style="23" customWidth="1"/>
    <col min="1293" max="1293" width="15.140625" style="23" customWidth="1"/>
    <col min="1294" max="1294" width="14.421875" style="23" bestFit="1" customWidth="1"/>
    <col min="1295" max="1295" width="15.14062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25.574218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46" width="14.421875" style="23" customWidth="1"/>
    <col min="1547" max="1547" width="10.7109375" style="23" customWidth="1"/>
    <col min="1548" max="1548" width="20.57421875" style="23" customWidth="1"/>
    <col min="1549" max="1549" width="15.140625" style="23" customWidth="1"/>
    <col min="1550" max="1550" width="14.421875" style="23" bestFit="1" customWidth="1"/>
    <col min="1551" max="1551" width="15.14062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25.574218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2" width="14.421875" style="23" customWidth="1"/>
    <col min="1803" max="1803" width="10.7109375" style="23" customWidth="1"/>
    <col min="1804" max="1804" width="20.57421875" style="23" customWidth="1"/>
    <col min="1805" max="1805" width="15.140625" style="23" customWidth="1"/>
    <col min="1806" max="1806" width="14.421875" style="23" bestFit="1" customWidth="1"/>
    <col min="1807" max="1807" width="15.14062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25.574218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58" width="14.421875" style="23" customWidth="1"/>
    <col min="2059" max="2059" width="10.7109375" style="23" customWidth="1"/>
    <col min="2060" max="2060" width="20.57421875" style="23" customWidth="1"/>
    <col min="2061" max="2061" width="15.140625" style="23" customWidth="1"/>
    <col min="2062" max="2062" width="14.421875" style="23" bestFit="1" customWidth="1"/>
    <col min="2063" max="2063" width="15.14062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25.574218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4" width="14.421875" style="23" customWidth="1"/>
    <col min="2315" max="2315" width="10.7109375" style="23" customWidth="1"/>
    <col min="2316" max="2316" width="20.57421875" style="23" customWidth="1"/>
    <col min="2317" max="2317" width="15.140625" style="23" customWidth="1"/>
    <col min="2318" max="2318" width="14.421875" style="23" bestFit="1" customWidth="1"/>
    <col min="2319" max="2319" width="15.14062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25.574218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0" width="14.421875" style="23" customWidth="1"/>
    <col min="2571" max="2571" width="10.7109375" style="23" customWidth="1"/>
    <col min="2572" max="2572" width="20.57421875" style="23" customWidth="1"/>
    <col min="2573" max="2573" width="15.140625" style="23" customWidth="1"/>
    <col min="2574" max="2574" width="14.421875" style="23" bestFit="1" customWidth="1"/>
    <col min="2575" max="2575" width="15.14062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25.574218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26" width="14.421875" style="23" customWidth="1"/>
    <col min="2827" max="2827" width="10.7109375" style="23" customWidth="1"/>
    <col min="2828" max="2828" width="20.57421875" style="23" customWidth="1"/>
    <col min="2829" max="2829" width="15.140625" style="23" customWidth="1"/>
    <col min="2830" max="2830" width="14.421875" style="23" bestFit="1" customWidth="1"/>
    <col min="2831" max="2831" width="15.14062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25.574218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2" width="14.421875" style="23" customWidth="1"/>
    <col min="3083" max="3083" width="10.7109375" style="23" customWidth="1"/>
    <col min="3084" max="3084" width="20.57421875" style="23" customWidth="1"/>
    <col min="3085" max="3085" width="15.140625" style="23" customWidth="1"/>
    <col min="3086" max="3086" width="14.421875" style="23" bestFit="1" customWidth="1"/>
    <col min="3087" max="3087" width="15.14062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25.574218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38" width="14.421875" style="23" customWidth="1"/>
    <col min="3339" max="3339" width="10.7109375" style="23" customWidth="1"/>
    <col min="3340" max="3340" width="20.57421875" style="23" customWidth="1"/>
    <col min="3341" max="3341" width="15.140625" style="23" customWidth="1"/>
    <col min="3342" max="3342" width="14.421875" style="23" bestFit="1" customWidth="1"/>
    <col min="3343" max="3343" width="15.14062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25.574218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4" width="14.421875" style="23" customWidth="1"/>
    <col min="3595" max="3595" width="10.7109375" style="23" customWidth="1"/>
    <col min="3596" max="3596" width="20.57421875" style="23" customWidth="1"/>
    <col min="3597" max="3597" width="15.140625" style="23" customWidth="1"/>
    <col min="3598" max="3598" width="14.421875" style="23" bestFit="1" customWidth="1"/>
    <col min="3599" max="3599" width="15.14062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25.574218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0" width="14.421875" style="23" customWidth="1"/>
    <col min="3851" max="3851" width="10.7109375" style="23" customWidth="1"/>
    <col min="3852" max="3852" width="20.57421875" style="23" customWidth="1"/>
    <col min="3853" max="3853" width="15.140625" style="23" customWidth="1"/>
    <col min="3854" max="3854" width="14.421875" style="23" bestFit="1" customWidth="1"/>
    <col min="3855" max="3855" width="15.14062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25.574218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06" width="14.421875" style="23" customWidth="1"/>
    <col min="4107" max="4107" width="10.7109375" style="23" customWidth="1"/>
    <col min="4108" max="4108" width="20.57421875" style="23" customWidth="1"/>
    <col min="4109" max="4109" width="15.140625" style="23" customWidth="1"/>
    <col min="4110" max="4110" width="14.421875" style="23" bestFit="1" customWidth="1"/>
    <col min="4111" max="4111" width="15.14062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25.574218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2" width="14.421875" style="23" customWidth="1"/>
    <col min="4363" max="4363" width="10.7109375" style="23" customWidth="1"/>
    <col min="4364" max="4364" width="20.57421875" style="23" customWidth="1"/>
    <col min="4365" max="4365" width="15.140625" style="23" customWidth="1"/>
    <col min="4366" max="4366" width="14.421875" style="23" bestFit="1" customWidth="1"/>
    <col min="4367" max="4367" width="15.14062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25.574218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18" width="14.421875" style="23" customWidth="1"/>
    <col min="4619" max="4619" width="10.7109375" style="23" customWidth="1"/>
    <col min="4620" max="4620" width="20.57421875" style="23" customWidth="1"/>
    <col min="4621" max="4621" width="15.140625" style="23" customWidth="1"/>
    <col min="4622" max="4622" width="14.421875" style="23" bestFit="1" customWidth="1"/>
    <col min="4623" max="4623" width="15.14062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25.574218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4" width="14.421875" style="23" customWidth="1"/>
    <col min="4875" max="4875" width="10.7109375" style="23" customWidth="1"/>
    <col min="4876" max="4876" width="20.57421875" style="23" customWidth="1"/>
    <col min="4877" max="4877" width="15.140625" style="23" customWidth="1"/>
    <col min="4878" max="4878" width="14.421875" style="23" bestFit="1" customWidth="1"/>
    <col min="4879" max="4879" width="15.14062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25.574218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0" width="14.421875" style="23" customWidth="1"/>
    <col min="5131" max="5131" width="10.7109375" style="23" customWidth="1"/>
    <col min="5132" max="5132" width="20.57421875" style="23" customWidth="1"/>
    <col min="5133" max="5133" width="15.140625" style="23" customWidth="1"/>
    <col min="5134" max="5134" width="14.421875" style="23" bestFit="1" customWidth="1"/>
    <col min="5135" max="5135" width="15.14062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25.574218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86" width="14.421875" style="23" customWidth="1"/>
    <col min="5387" max="5387" width="10.7109375" style="23" customWidth="1"/>
    <col min="5388" max="5388" width="20.57421875" style="23" customWidth="1"/>
    <col min="5389" max="5389" width="15.140625" style="23" customWidth="1"/>
    <col min="5390" max="5390" width="14.421875" style="23" bestFit="1" customWidth="1"/>
    <col min="5391" max="5391" width="15.14062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25.574218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2" width="14.421875" style="23" customWidth="1"/>
    <col min="5643" max="5643" width="10.7109375" style="23" customWidth="1"/>
    <col min="5644" max="5644" width="20.57421875" style="23" customWidth="1"/>
    <col min="5645" max="5645" width="15.140625" style="23" customWidth="1"/>
    <col min="5646" max="5646" width="14.421875" style="23" bestFit="1" customWidth="1"/>
    <col min="5647" max="5647" width="15.14062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25.574218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898" width="14.421875" style="23" customWidth="1"/>
    <col min="5899" max="5899" width="10.7109375" style="23" customWidth="1"/>
    <col min="5900" max="5900" width="20.57421875" style="23" customWidth="1"/>
    <col min="5901" max="5901" width="15.140625" style="23" customWidth="1"/>
    <col min="5902" max="5902" width="14.421875" style="23" bestFit="1" customWidth="1"/>
    <col min="5903" max="5903" width="15.14062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25.574218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4" width="14.421875" style="23" customWidth="1"/>
    <col min="6155" max="6155" width="10.7109375" style="23" customWidth="1"/>
    <col min="6156" max="6156" width="20.57421875" style="23" customWidth="1"/>
    <col min="6157" max="6157" width="15.140625" style="23" customWidth="1"/>
    <col min="6158" max="6158" width="14.421875" style="23" bestFit="1" customWidth="1"/>
    <col min="6159" max="6159" width="15.14062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25.574218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0" width="14.421875" style="23" customWidth="1"/>
    <col min="6411" max="6411" width="10.7109375" style="23" customWidth="1"/>
    <col min="6412" max="6412" width="20.57421875" style="23" customWidth="1"/>
    <col min="6413" max="6413" width="15.140625" style="23" customWidth="1"/>
    <col min="6414" max="6414" width="14.421875" style="23" bestFit="1" customWidth="1"/>
    <col min="6415" max="6415" width="15.14062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25.574218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66" width="14.421875" style="23" customWidth="1"/>
    <col min="6667" max="6667" width="10.7109375" style="23" customWidth="1"/>
    <col min="6668" max="6668" width="20.57421875" style="23" customWidth="1"/>
    <col min="6669" max="6669" width="15.140625" style="23" customWidth="1"/>
    <col min="6670" max="6670" width="14.421875" style="23" bestFit="1" customWidth="1"/>
    <col min="6671" max="6671" width="15.14062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25.574218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2" width="14.421875" style="23" customWidth="1"/>
    <col min="6923" max="6923" width="10.7109375" style="23" customWidth="1"/>
    <col min="6924" max="6924" width="20.57421875" style="23" customWidth="1"/>
    <col min="6925" max="6925" width="15.140625" style="23" customWidth="1"/>
    <col min="6926" max="6926" width="14.421875" style="23" bestFit="1" customWidth="1"/>
    <col min="6927" max="6927" width="15.14062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25.574218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78" width="14.421875" style="23" customWidth="1"/>
    <col min="7179" max="7179" width="10.7109375" style="23" customWidth="1"/>
    <col min="7180" max="7180" width="20.57421875" style="23" customWidth="1"/>
    <col min="7181" max="7181" width="15.140625" style="23" customWidth="1"/>
    <col min="7182" max="7182" width="14.421875" style="23" bestFit="1" customWidth="1"/>
    <col min="7183" max="7183" width="15.14062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25.574218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4" width="14.421875" style="23" customWidth="1"/>
    <col min="7435" max="7435" width="10.7109375" style="23" customWidth="1"/>
    <col min="7436" max="7436" width="20.57421875" style="23" customWidth="1"/>
    <col min="7437" max="7437" width="15.140625" style="23" customWidth="1"/>
    <col min="7438" max="7438" width="14.421875" style="23" bestFit="1" customWidth="1"/>
    <col min="7439" max="7439" width="15.14062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25.574218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0" width="14.421875" style="23" customWidth="1"/>
    <col min="7691" max="7691" width="10.7109375" style="23" customWidth="1"/>
    <col min="7692" max="7692" width="20.57421875" style="23" customWidth="1"/>
    <col min="7693" max="7693" width="15.140625" style="23" customWidth="1"/>
    <col min="7694" max="7694" width="14.421875" style="23" bestFit="1" customWidth="1"/>
    <col min="7695" max="7695" width="15.14062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25.574218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46" width="14.421875" style="23" customWidth="1"/>
    <col min="7947" max="7947" width="10.7109375" style="23" customWidth="1"/>
    <col min="7948" max="7948" width="20.57421875" style="23" customWidth="1"/>
    <col min="7949" max="7949" width="15.140625" style="23" customWidth="1"/>
    <col min="7950" max="7950" width="14.421875" style="23" bestFit="1" customWidth="1"/>
    <col min="7951" max="7951" width="15.14062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25.574218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2" width="14.421875" style="23" customWidth="1"/>
    <col min="8203" max="8203" width="10.7109375" style="23" customWidth="1"/>
    <col min="8204" max="8204" width="20.57421875" style="23" customWidth="1"/>
    <col min="8205" max="8205" width="15.140625" style="23" customWidth="1"/>
    <col min="8206" max="8206" width="14.421875" style="23" bestFit="1" customWidth="1"/>
    <col min="8207" max="8207" width="15.14062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25.574218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58" width="14.421875" style="23" customWidth="1"/>
    <col min="8459" max="8459" width="10.7109375" style="23" customWidth="1"/>
    <col min="8460" max="8460" width="20.57421875" style="23" customWidth="1"/>
    <col min="8461" max="8461" width="15.140625" style="23" customWidth="1"/>
    <col min="8462" max="8462" width="14.421875" style="23" bestFit="1" customWidth="1"/>
    <col min="8463" max="8463" width="15.14062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25.574218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4" width="14.421875" style="23" customWidth="1"/>
    <col min="8715" max="8715" width="10.7109375" style="23" customWidth="1"/>
    <col min="8716" max="8716" width="20.57421875" style="23" customWidth="1"/>
    <col min="8717" max="8717" width="15.140625" style="23" customWidth="1"/>
    <col min="8718" max="8718" width="14.421875" style="23" bestFit="1" customWidth="1"/>
    <col min="8719" max="8719" width="15.14062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25.574218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0" width="14.421875" style="23" customWidth="1"/>
    <col min="8971" max="8971" width="10.7109375" style="23" customWidth="1"/>
    <col min="8972" max="8972" width="20.57421875" style="23" customWidth="1"/>
    <col min="8973" max="8973" width="15.140625" style="23" customWidth="1"/>
    <col min="8974" max="8974" width="14.421875" style="23" bestFit="1" customWidth="1"/>
    <col min="8975" max="8975" width="15.14062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25.574218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26" width="14.421875" style="23" customWidth="1"/>
    <col min="9227" max="9227" width="10.7109375" style="23" customWidth="1"/>
    <col min="9228" max="9228" width="20.57421875" style="23" customWidth="1"/>
    <col min="9229" max="9229" width="15.140625" style="23" customWidth="1"/>
    <col min="9230" max="9230" width="14.421875" style="23" bestFit="1" customWidth="1"/>
    <col min="9231" max="9231" width="15.14062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25.574218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2" width="14.421875" style="23" customWidth="1"/>
    <col min="9483" max="9483" width="10.7109375" style="23" customWidth="1"/>
    <col min="9484" max="9484" width="20.57421875" style="23" customWidth="1"/>
    <col min="9485" max="9485" width="15.140625" style="23" customWidth="1"/>
    <col min="9486" max="9486" width="14.421875" style="23" bestFit="1" customWidth="1"/>
    <col min="9487" max="9487" width="15.14062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25.574218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38" width="14.421875" style="23" customWidth="1"/>
    <col min="9739" max="9739" width="10.7109375" style="23" customWidth="1"/>
    <col min="9740" max="9740" width="20.57421875" style="23" customWidth="1"/>
    <col min="9741" max="9741" width="15.140625" style="23" customWidth="1"/>
    <col min="9742" max="9742" width="14.421875" style="23" bestFit="1" customWidth="1"/>
    <col min="9743" max="9743" width="15.14062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25.574218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4" width="14.421875" style="23" customWidth="1"/>
    <col min="9995" max="9995" width="10.7109375" style="23" customWidth="1"/>
    <col min="9996" max="9996" width="20.57421875" style="23" customWidth="1"/>
    <col min="9997" max="9997" width="15.140625" style="23" customWidth="1"/>
    <col min="9998" max="9998" width="14.421875" style="23" bestFit="1" customWidth="1"/>
    <col min="9999" max="9999" width="15.14062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25.574218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0" width="14.421875" style="23" customWidth="1"/>
    <col min="10251" max="10251" width="10.7109375" style="23" customWidth="1"/>
    <col min="10252" max="10252" width="20.57421875" style="23" customWidth="1"/>
    <col min="10253" max="10253" width="15.140625" style="23" customWidth="1"/>
    <col min="10254" max="10254" width="14.421875" style="23" bestFit="1" customWidth="1"/>
    <col min="10255" max="10255" width="15.14062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25.574218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06" width="14.421875" style="23" customWidth="1"/>
    <col min="10507" max="10507" width="10.7109375" style="23" customWidth="1"/>
    <col min="10508" max="10508" width="20.57421875" style="23" customWidth="1"/>
    <col min="10509" max="10509" width="15.140625" style="23" customWidth="1"/>
    <col min="10510" max="10510" width="14.421875" style="23" bestFit="1" customWidth="1"/>
    <col min="10511" max="10511" width="15.14062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25.574218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2" width="14.421875" style="23" customWidth="1"/>
    <col min="10763" max="10763" width="10.7109375" style="23" customWidth="1"/>
    <col min="10764" max="10764" width="20.57421875" style="23" customWidth="1"/>
    <col min="10765" max="10765" width="15.140625" style="23" customWidth="1"/>
    <col min="10766" max="10766" width="14.421875" style="23" bestFit="1" customWidth="1"/>
    <col min="10767" max="10767" width="15.14062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25.574218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18" width="14.421875" style="23" customWidth="1"/>
    <col min="11019" max="11019" width="10.7109375" style="23" customWidth="1"/>
    <col min="11020" max="11020" width="20.57421875" style="23" customWidth="1"/>
    <col min="11021" max="11021" width="15.140625" style="23" customWidth="1"/>
    <col min="11022" max="11022" width="14.421875" style="23" bestFit="1" customWidth="1"/>
    <col min="11023" max="11023" width="15.14062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25.574218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4" width="14.421875" style="23" customWidth="1"/>
    <col min="11275" max="11275" width="10.7109375" style="23" customWidth="1"/>
    <col min="11276" max="11276" width="20.57421875" style="23" customWidth="1"/>
    <col min="11277" max="11277" width="15.140625" style="23" customWidth="1"/>
    <col min="11278" max="11278" width="14.421875" style="23" bestFit="1" customWidth="1"/>
    <col min="11279" max="11279" width="15.14062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25.574218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0" width="14.421875" style="23" customWidth="1"/>
    <col min="11531" max="11531" width="10.7109375" style="23" customWidth="1"/>
    <col min="11532" max="11532" width="20.57421875" style="23" customWidth="1"/>
    <col min="11533" max="11533" width="15.140625" style="23" customWidth="1"/>
    <col min="11534" max="11534" width="14.421875" style="23" bestFit="1" customWidth="1"/>
    <col min="11535" max="11535" width="15.14062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25.574218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86" width="14.421875" style="23" customWidth="1"/>
    <col min="11787" max="11787" width="10.7109375" style="23" customWidth="1"/>
    <col min="11788" max="11788" width="20.57421875" style="23" customWidth="1"/>
    <col min="11789" max="11789" width="15.140625" style="23" customWidth="1"/>
    <col min="11790" max="11790" width="14.421875" style="23" bestFit="1" customWidth="1"/>
    <col min="11791" max="11791" width="15.14062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25.574218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2" width="14.421875" style="23" customWidth="1"/>
    <col min="12043" max="12043" width="10.7109375" style="23" customWidth="1"/>
    <col min="12044" max="12044" width="20.57421875" style="23" customWidth="1"/>
    <col min="12045" max="12045" width="15.140625" style="23" customWidth="1"/>
    <col min="12046" max="12046" width="14.421875" style="23" bestFit="1" customWidth="1"/>
    <col min="12047" max="12047" width="15.14062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25.574218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298" width="14.421875" style="23" customWidth="1"/>
    <col min="12299" max="12299" width="10.7109375" style="23" customWidth="1"/>
    <col min="12300" max="12300" width="20.57421875" style="23" customWidth="1"/>
    <col min="12301" max="12301" width="15.140625" style="23" customWidth="1"/>
    <col min="12302" max="12302" width="14.421875" style="23" bestFit="1" customWidth="1"/>
    <col min="12303" max="12303" width="15.14062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25.574218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4" width="14.421875" style="23" customWidth="1"/>
    <col min="12555" max="12555" width="10.7109375" style="23" customWidth="1"/>
    <col min="12556" max="12556" width="20.57421875" style="23" customWidth="1"/>
    <col min="12557" max="12557" width="15.140625" style="23" customWidth="1"/>
    <col min="12558" max="12558" width="14.421875" style="23" bestFit="1" customWidth="1"/>
    <col min="12559" max="12559" width="15.14062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25.574218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0" width="14.421875" style="23" customWidth="1"/>
    <col min="12811" max="12811" width="10.7109375" style="23" customWidth="1"/>
    <col min="12812" max="12812" width="20.57421875" style="23" customWidth="1"/>
    <col min="12813" max="12813" width="15.140625" style="23" customWidth="1"/>
    <col min="12814" max="12814" width="14.421875" style="23" bestFit="1" customWidth="1"/>
    <col min="12815" max="12815" width="15.14062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25.574218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66" width="14.421875" style="23" customWidth="1"/>
    <col min="13067" max="13067" width="10.7109375" style="23" customWidth="1"/>
    <col min="13068" max="13068" width="20.57421875" style="23" customWidth="1"/>
    <col min="13069" max="13069" width="15.140625" style="23" customWidth="1"/>
    <col min="13070" max="13070" width="14.421875" style="23" bestFit="1" customWidth="1"/>
    <col min="13071" max="13071" width="15.14062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25.574218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2" width="14.421875" style="23" customWidth="1"/>
    <col min="13323" max="13323" width="10.7109375" style="23" customWidth="1"/>
    <col min="13324" max="13324" width="20.57421875" style="23" customWidth="1"/>
    <col min="13325" max="13325" width="15.140625" style="23" customWidth="1"/>
    <col min="13326" max="13326" width="14.421875" style="23" bestFit="1" customWidth="1"/>
    <col min="13327" max="13327" width="15.14062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25.574218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78" width="14.421875" style="23" customWidth="1"/>
    <col min="13579" max="13579" width="10.7109375" style="23" customWidth="1"/>
    <col min="13580" max="13580" width="20.57421875" style="23" customWidth="1"/>
    <col min="13581" max="13581" width="15.140625" style="23" customWidth="1"/>
    <col min="13582" max="13582" width="14.421875" style="23" bestFit="1" customWidth="1"/>
    <col min="13583" max="13583" width="15.14062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25.574218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4" width="14.421875" style="23" customWidth="1"/>
    <col min="13835" max="13835" width="10.7109375" style="23" customWidth="1"/>
    <col min="13836" max="13836" width="20.57421875" style="23" customWidth="1"/>
    <col min="13837" max="13837" width="15.140625" style="23" customWidth="1"/>
    <col min="13838" max="13838" width="14.421875" style="23" bestFit="1" customWidth="1"/>
    <col min="13839" max="13839" width="15.14062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25.574218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0" width="14.421875" style="23" customWidth="1"/>
    <col min="14091" max="14091" width="10.7109375" style="23" customWidth="1"/>
    <col min="14092" max="14092" width="20.57421875" style="23" customWidth="1"/>
    <col min="14093" max="14093" width="15.140625" style="23" customWidth="1"/>
    <col min="14094" max="14094" width="14.421875" style="23" bestFit="1" customWidth="1"/>
    <col min="14095" max="14095" width="15.14062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25.574218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46" width="14.421875" style="23" customWidth="1"/>
    <col min="14347" max="14347" width="10.7109375" style="23" customWidth="1"/>
    <col min="14348" max="14348" width="20.57421875" style="23" customWidth="1"/>
    <col min="14349" max="14349" width="15.140625" style="23" customWidth="1"/>
    <col min="14350" max="14350" width="14.421875" style="23" bestFit="1" customWidth="1"/>
    <col min="14351" max="14351" width="15.14062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25.574218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2" width="14.421875" style="23" customWidth="1"/>
    <col min="14603" max="14603" width="10.7109375" style="23" customWidth="1"/>
    <col min="14604" max="14604" width="20.57421875" style="23" customWidth="1"/>
    <col min="14605" max="14605" width="15.140625" style="23" customWidth="1"/>
    <col min="14606" max="14606" width="14.421875" style="23" bestFit="1" customWidth="1"/>
    <col min="14607" max="14607" width="15.14062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25.574218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58" width="14.421875" style="23" customWidth="1"/>
    <col min="14859" max="14859" width="10.7109375" style="23" customWidth="1"/>
    <col min="14860" max="14860" width="20.57421875" style="23" customWidth="1"/>
    <col min="14861" max="14861" width="15.140625" style="23" customWidth="1"/>
    <col min="14862" max="14862" width="14.421875" style="23" bestFit="1" customWidth="1"/>
    <col min="14863" max="14863" width="15.14062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25.574218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4" width="14.421875" style="23" customWidth="1"/>
    <col min="15115" max="15115" width="10.7109375" style="23" customWidth="1"/>
    <col min="15116" max="15116" width="20.57421875" style="23" customWidth="1"/>
    <col min="15117" max="15117" width="15.140625" style="23" customWidth="1"/>
    <col min="15118" max="15118" width="14.421875" style="23" bestFit="1" customWidth="1"/>
    <col min="15119" max="15119" width="15.14062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25.574218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0" width="14.421875" style="23" customWidth="1"/>
    <col min="15371" max="15371" width="10.7109375" style="23" customWidth="1"/>
    <col min="15372" max="15372" width="20.57421875" style="23" customWidth="1"/>
    <col min="15373" max="15373" width="15.140625" style="23" customWidth="1"/>
    <col min="15374" max="15374" width="14.421875" style="23" bestFit="1" customWidth="1"/>
    <col min="15375" max="15375" width="15.14062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25.574218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26" width="14.421875" style="23" customWidth="1"/>
    <col min="15627" max="15627" width="10.7109375" style="23" customWidth="1"/>
    <col min="15628" max="15628" width="20.57421875" style="23" customWidth="1"/>
    <col min="15629" max="15629" width="15.140625" style="23" customWidth="1"/>
    <col min="15630" max="15630" width="14.421875" style="23" bestFit="1" customWidth="1"/>
    <col min="15631" max="15631" width="15.14062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25.574218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2" width="14.421875" style="23" customWidth="1"/>
    <col min="15883" max="15883" width="10.7109375" style="23" customWidth="1"/>
    <col min="15884" max="15884" width="20.57421875" style="23" customWidth="1"/>
    <col min="15885" max="15885" width="15.140625" style="23" customWidth="1"/>
    <col min="15886" max="15886" width="14.421875" style="23" bestFit="1" customWidth="1"/>
    <col min="15887" max="15887" width="15.14062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25.574218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38" width="14.421875" style="23" customWidth="1"/>
    <col min="16139" max="16139" width="10.7109375" style="23" customWidth="1"/>
    <col min="16140" max="16140" width="20.57421875" style="23" customWidth="1"/>
    <col min="16141" max="16141" width="15.140625" style="23" customWidth="1"/>
    <col min="16142" max="16142" width="14.421875" style="23" bestFit="1" customWidth="1"/>
    <col min="16143" max="16143" width="15.14062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41" t="s">
        <v>47</v>
      </c>
      <c r="B7" s="352" t="s">
        <v>48</v>
      </c>
      <c r="C7" s="352"/>
      <c r="D7" s="352"/>
      <c r="E7" s="339" t="s">
        <v>49</v>
      </c>
      <c r="F7" s="339"/>
      <c r="G7" s="339"/>
      <c r="H7" s="22"/>
      <c r="BH7" s="27"/>
      <c r="BI7" s="27"/>
      <c r="BJ7" s="27"/>
    </row>
    <row r="8" spans="1:62" ht="53.25" customHeight="1">
      <c r="A8" s="69" t="str">
        <f>'Consolidado 2016'!C10</f>
        <v>Cumplimiento del plan de desarrollo</v>
      </c>
      <c r="B8" s="353">
        <f>'Consolidado 2016'!G10</f>
        <v>0.8</v>
      </c>
      <c r="C8" s="353"/>
      <c r="D8" s="353"/>
      <c r="E8" s="350" t="s">
        <v>43</v>
      </c>
      <c r="F8" s="350"/>
      <c r="G8" s="350"/>
      <c r="H8" s="22"/>
      <c r="BH8" s="27"/>
      <c r="BI8" s="49"/>
      <c r="BJ8" s="27"/>
    </row>
    <row r="9" spans="1:62" ht="15">
      <c r="A9" s="339" t="s">
        <v>50</v>
      </c>
      <c r="B9" s="339"/>
      <c r="C9" s="339"/>
      <c r="D9" s="339"/>
      <c r="E9" s="339"/>
      <c r="F9" s="339"/>
      <c r="G9" s="339"/>
      <c r="H9" s="22"/>
      <c r="BH9" s="27"/>
      <c r="BI9" s="50"/>
      <c r="BJ9" s="27"/>
    </row>
    <row r="10" spans="1:62" ht="38.25" customHeight="1">
      <c r="A10" s="351" t="str">
        <f>'Consolidado 2016'!E10</f>
        <v>Determinar el porcentaje de ejecución del Plan de Desarrollo</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60.75" customHeight="1">
      <c r="A12" s="351" t="str">
        <f>'Consolidado 2016'!D10</f>
        <v>Numero de actividades de los planes de acción ejecutadas a tiempo *100/numero de actividades programadas del plan de acción para el periodo</v>
      </c>
      <c r="B12" s="351"/>
      <c r="C12" s="351"/>
      <c r="D12" s="351"/>
      <c r="E12" s="351"/>
      <c r="F12" s="351"/>
      <c r="G12" s="351"/>
      <c r="H12" s="22"/>
      <c r="BH12" s="27"/>
      <c r="BI12" s="50"/>
      <c r="BJ12" s="27"/>
    </row>
    <row r="13" spans="1:62" ht="15">
      <c r="A13" s="339" t="s">
        <v>52</v>
      </c>
      <c r="B13" s="339"/>
      <c r="C13" s="339"/>
      <c r="D13" s="352" t="s">
        <v>53</v>
      </c>
      <c r="E13" s="352"/>
      <c r="F13" s="352"/>
      <c r="G13" s="352"/>
      <c r="H13" s="22"/>
      <c r="BH13" s="27"/>
      <c r="BI13" s="50"/>
      <c r="BJ13" s="27"/>
    </row>
    <row r="14" spans="1:62" ht="15">
      <c r="A14" s="347" t="s">
        <v>54</v>
      </c>
      <c r="B14" s="347"/>
      <c r="C14" s="347"/>
      <c r="D14" s="350" t="s">
        <v>33</v>
      </c>
      <c r="E14" s="350"/>
      <c r="F14" s="350"/>
      <c r="G14" s="350"/>
      <c r="H14" s="22"/>
      <c r="BH14" s="27"/>
      <c r="BI14" s="50"/>
      <c r="BJ14" s="27"/>
    </row>
    <row r="15" spans="1:62" ht="34.5" customHeight="1">
      <c r="A15" s="347"/>
      <c r="B15" s="347"/>
      <c r="C15" s="347"/>
      <c r="D15" s="350"/>
      <c r="E15" s="350"/>
      <c r="F15" s="350"/>
      <c r="G15" s="350"/>
      <c r="H15" s="22"/>
      <c r="BH15" s="27"/>
      <c r="BI15" s="50"/>
      <c r="BJ15" s="27"/>
    </row>
    <row r="16" spans="1:62" ht="15">
      <c r="A16" s="339" t="s">
        <v>55</v>
      </c>
      <c r="B16" s="339"/>
      <c r="C16" s="339"/>
      <c r="D16" s="339" t="s">
        <v>56</v>
      </c>
      <c r="E16" s="339"/>
      <c r="F16" s="339"/>
      <c r="G16" s="339"/>
      <c r="H16" s="22"/>
      <c r="BH16" s="27"/>
      <c r="BI16" s="50"/>
      <c r="BJ16" s="27"/>
    </row>
    <row r="17" spans="1:61" ht="15">
      <c r="A17" s="350" t="str">
        <f>'Consolidado 2016'!F10</f>
        <v>Cada 4 meses</v>
      </c>
      <c r="B17" s="350"/>
      <c r="C17" s="350"/>
      <c r="D17" s="350" t="s">
        <v>57</v>
      </c>
      <c r="E17" s="350"/>
      <c r="F17" s="350"/>
      <c r="G17" s="350"/>
      <c r="H17" s="22"/>
      <c r="BI17" s="51"/>
    </row>
    <row r="18" spans="1:8" ht="15">
      <c r="A18" s="350"/>
      <c r="B18" s="350"/>
      <c r="C18" s="350"/>
      <c r="D18" s="350"/>
      <c r="E18" s="350"/>
      <c r="F18" s="350"/>
      <c r="G18" s="350"/>
      <c r="H18" s="22"/>
    </row>
    <row r="19" spans="1:8" ht="15">
      <c r="A19" s="344" t="s">
        <v>58</v>
      </c>
      <c r="B19" s="348"/>
      <c r="C19" s="348"/>
      <c r="D19" s="348"/>
      <c r="E19" s="348"/>
      <c r="F19" s="344"/>
      <c r="G19" s="344"/>
      <c r="H19" s="22"/>
    </row>
    <row r="20" spans="1:8" ht="15">
      <c r="A20" s="28"/>
      <c r="B20" s="340" t="s">
        <v>59</v>
      </c>
      <c r="C20" s="340"/>
      <c r="D20" s="340"/>
      <c r="E20" s="340"/>
      <c r="F20" s="28"/>
      <c r="G20" s="28"/>
      <c r="H20" s="22"/>
    </row>
    <row r="21" spans="2:8" s="31" customFormat="1" ht="25.5">
      <c r="B21" s="340" t="s">
        <v>60</v>
      </c>
      <c r="C21" s="340"/>
      <c r="D21" s="238" t="s">
        <v>61</v>
      </c>
      <c r="E21" s="243" t="s">
        <v>48</v>
      </c>
      <c r="F21" s="30"/>
      <c r="H21" s="22"/>
    </row>
    <row r="22" spans="2:8" s="31" customFormat="1" ht="15">
      <c r="B22" s="363" t="s">
        <v>62</v>
      </c>
      <c r="C22" s="363"/>
      <c r="D22" s="56">
        <f>K51/J51</f>
        <v>0.9064327485380117</v>
      </c>
      <c r="E22" s="57">
        <v>0.8</v>
      </c>
      <c r="F22" s="41"/>
      <c r="H22" s="22"/>
    </row>
    <row r="23" spans="2:8" s="31" customFormat="1" ht="15">
      <c r="B23" s="363" t="s">
        <v>63</v>
      </c>
      <c r="C23" s="363"/>
      <c r="D23" s="56">
        <f>M51/L51</f>
        <v>0.782608695652174</v>
      </c>
      <c r="E23" s="57">
        <v>0.8</v>
      </c>
      <c r="F23" s="41"/>
      <c r="H23" s="22"/>
    </row>
    <row r="24" spans="2:8" s="31" customFormat="1" ht="15">
      <c r="B24" s="363" t="s">
        <v>64</v>
      </c>
      <c r="C24" s="363"/>
      <c r="D24" s="56">
        <f>O51/N51</f>
        <v>0.7407407407407407</v>
      </c>
      <c r="E24" s="57">
        <v>0.8</v>
      </c>
      <c r="F24" s="53"/>
      <c r="H24" s="22"/>
    </row>
    <row r="25" spans="1:8" s="31" customFormat="1" ht="15">
      <c r="A25" s="28"/>
      <c r="B25" s="345"/>
      <c r="C25" s="345"/>
      <c r="D25" s="42"/>
      <c r="E25" s="43"/>
      <c r="F25" s="44"/>
      <c r="H25" s="22"/>
    </row>
    <row r="26" spans="1:8" ht="15">
      <c r="A26" s="346" t="s">
        <v>65</v>
      </c>
      <c r="B26" s="346"/>
      <c r="C26" s="346"/>
      <c r="D26" s="346"/>
      <c r="E26" s="346"/>
      <c r="F26" s="346"/>
      <c r="G26" s="346"/>
      <c r="H26" s="22"/>
    </row>
    <row r="27" spans="1:8" ht="15">
      <c r="A27" s="347"/>
      <c r="B27" s="347"/>
      <c r="C27" s="347"/>
      <c r="D27" s="347"/>
      <c r="E27" s="347"/>
      <c r="F27" s="347"/>
      <c r="G27" s="347"/>
      <c r="H27" s="22"/>
    </row>
    <row r="28" spans="1:8" ht="306.95" customHeight="1">
      <c r="A28" s="347"/>
      <c r="B28" s="347"/>
      <c r="C28" s="347"/>
      <c r="D28" s="347"/>
      <c r="E28" s="347"/>
      <c r="F28" s="347"/>
      <c r="G28" s="347"/>
      <c r="H28" s="22"/>
    </row>
    <row r="29" spans="1:8" ht="15">
      <c r="A29" s="348" t="s">
        <v>66</v>
      </c>
      <c r="B29" s="348"/>
      <c r="C29" s="348"/>
      <c r="D29" s="348"/>
      <c r="E29" s="348"/>
      <c r="F29" s="348"/>
      <c r="G29" s="348"/>
      <c r="H29" s="346"/>
    </row>
    <row r="30" spans="1:8" s="34" customFormat="1" ht="27" customHeight="1">
      <c r="A30" s="243" t="s">
        <v>60</v>
      </c>
      <c r="B30" s="349" t="s">
        <v>67</v>
      </c>
      <c r="C30" s="349"/>
      <c r="D30" s="349"/>
      <c r="E30" s="349"/>
      <c r="F30" s="349"/>
      <c r="G30" s="238" t="s">
        <v>68</v>
      </c>
      <c r="H30" s="238" t="s">
        <v>69</v>
      </c>
    </row>
    <row r="31" spans="1:8" ht="156" customHeight="1">
      <c r="A31" s="38" t="s">
        <v>639</v>
      </c>
      <c r="B31" s="343" t="s">
        <v>658</v>
      </c>
      <c r="C31" s="343"/>
      <c r="D31" s="343"/>
      <c r="E31" s="343"/>
      <c r="F31" s="343"/>
      <c r="G31" s="243"/>
      <c r="H31" s="229" t="s">
        <v>146</v>
      </c>
    </row>
    <row r="32" spans="1:8" ht="279.75" customHeight="1">
      <c r="A32" s="38" t="s">
        <v>640</v>
      </c>
      <c r="B32" s="355" t="s">
        <v>659</v>
      </c>
      <c r="C32" s="356"/>
      <c r="D32" s="356"/>
      <c r="E32" s="356"/>
      <c r="F32" s="357"/>
      <c r="G32" s="238"/>
      <c r="H32" s="35"/>
    </row>
    <row r="33" spans="1:8" ht="209.25" customHeight="1">
      <c r="A33" s="38" t="s">
        <v>641</v>
      </c>
      <c r="B33" s="343" t="s">
        <v>744</v>
      </c>
      <c r="C33" s="343"/>
      <c r="D33" s="343"/>
      <c r="E33" s="343"/>
      <c r="F33" s="343"/>
      <c r="G33" s="239"/>
      <c r="H33" s="35"/>
    </row>
    <row r="35" spans="9:15" ht="15">
      <c r="I35" s="360" t="s">
        <v>72</v>
      </c>
      <c r="J35" s="358">
        <v>43466</v>
      </c>
      <c r="K35" s="362"/>
      <c r="L35" s="358">
        <v>43586</v>
      </c>
      <c r="M35" s="362"/>
      <c r="N35" s="358">
        <v>43709</v>
      </c>
      <c r="O35" s="362"/>
    </row>
    <row r="36" spans="9:15" ht="63.75">
      <c r="I36" s="361"/>
      <c r="J36" s="238" t="s">
        <v>76</v>
      </c>
      <c r="K36" s="238" t="s">
        <v>77</v>
      </c>
      <c r="L36" s="238" t="s">
        <v>76</v>
      </c>
      <c r="M36" s="238" t="s">
        <v>77</v>
      </c>
      <c r="N36" s="238" t="s">
        <v>76</v>
      </c>
      <c r="O36" s="238" t="s">
        <v>77</v>
      </c>
    </row>
    <row r="37" spans="9:15" ht="15">
      <c r="I37" s="47" t="s">
        <v>92</v>
      </c>
      <c r="J37" s="37">
        <v>14</v>
      </c>
      <c r="K37" s="37">
        <v>11</v>
      </c>
      <c r="L37" s="239">
        <v>3</v>
      </c>
      <c r="M37" s="239">
        <v>3</v>
      </c>
      <c r="N37" s="239">
        <v>7</v>
      </c>
      <c r="O37" s="239">
        <v>5</v>
      </c>
    </row>
    <row r="38" spans="9:15" ht="15">
      <c r="I38" s="47" t="s">
        <v>231</v>
      </c>
      <c r="J38" s="37">
        <v>13</v>
      </c>
      <c r="K38" s="37">
        <v>12</v>
      </c>
      <c r="L38" s="239">
        <v>6</v>
      </c>
      <c r="M38" s="239">
        <v>4</v>
      </c>
      <c r="N38" s="239">
        <v>4</v>
      </c>
      <c r="O38" s="239">
        <v>2</v>
      </c>
    </row>
    <row r="39" spans="9:15" ht="15">
      <c r="I39" s="47" t="s">
        <v>234</v>
      </c>
      <c r="J39" s="37">
        <v>24</v>
      </c>
      <c r="K39" s="37">
        <v>19</v>
      </c>
      <c r="L39" s="239">
        <v>5</v>
      </c>
      <c r="M39" s="239">
        <v>3</v>
      </c>
      <c r="N39" s="239">
        <v>4</v>
      </c>
      <c r="O39" s="239">
        <v>3</v>
      </c>
    </row>
    <row r="40" spans="9:15" ht="15">
      <c r="I40" s="47" t="s">
        <v>235</v>
      </c>
      <c r="J40" s="37">
        <v>11</v>
      </c>
      <c r="K40" s="37">
        <v>10</v>
      </c>
      <c r="L40" s="239">
        <v>0</v>
      </c>
      <c r="M40" s="239">
        <v>0</v>
      </c>
      <c r="N40" s="239">
        <v>3</v>
      </c>
      <c r="O40" s="239">
        <v>2</v>
      </c>
    </row>
    <row r="41" spans="9:15" ht="15">
      <c r="I41" s="47" t="s">
        <v>82</v>
      </c>
      <c r="J41" s="37">
        <v>22</v>
      </c>
      <c r="K41" s="37">
        <v>22</v>
      </c>
      <c r="L41" s="239">
        <v>0</v>
      </c>
      <c r="M41" s="239">
        <v>0</v>
      </c>
      <c r="N41" s="239">
        <v>4</v>
      </c>
      <c r="O41" s="239">
        <v>2</v>
      </c>
    </row>
    <row r="42" spans="9:15" ht="15">
      <c r="I42" s="47" t="s">
        <v>91</v>
      </c>
      <c r="J42" s="37">
        <v>11</v>
      </c>
      <c r="K42" s="37">
        <v>11</v>
      </c>
      <c r="L42" s="239">
        <v>0</v>
      </c>
      <c r="M42" s="239">
        <v>0</v>
      </c>
      <c r="N42" s="239">
        <v>3</v>
      </c>
      <c r="O42" s="239">
        <v>3</v>
      </c>
    </row>
    <row r="43" spans="9:15" ht="15">
      <c r="I43" s="47" t="s">
        <v>236</v>
      </c>
      <c r="J43" s="37">
        <v>9</v>
      </c>
      <c r="K43" s="37">
        <v>9</v>
      </c>
      <c r="L43" s="239">
        <v>0</v>
      </c>
      <c r="M43" s="239">
        <v>0</v>
      </c>
      <c r="N43" s="239">
        <v>2</v>
      </c>
      <c r="O43" s="239">
        <v>2</v>
      </c>
    </row>
    <row r="44" spans="9:15" ht="15">
      <c r="I44" s="47" t="s">
        <v>96</v>
      </c>
      <c r="J44" s="37">
        <v>9</v>
      </c>
      <c r="K44" s="37">
        <v>8</v>
      </c>
      <c r="L44" s="239">
        <v>5</v>
      </c>
      <c r="M44" s="239">
        <v>5</v>
      </c>
      <c r="N44" s="239">
        <v>5</v>
      </c>
      <c r="O44" s="239">
        <v>5</v>
      </c>
    </row>
    <row r="45" spans="9:15" ht="15">
      <c r="I45" s="47" t="s">
        <v>526</v>
      </c>
      <c r="J45" s="37">
        <v>13</v>
      </c>
      <c r="K45" s="37">
        <v>13</v>
      </c>
      <c r="L45" s="239">
        <v>4</v>
      </c>
      <c r="M45" s="239">
        <v>3</v>
      </c>
      <c r="N45" s="239">
        <v>2</v>
      </c>
      <c r="O45" s="239">
        <v>1</v>
      </c>
    </row>
    <row r="46" spans="9:15" ht="15">
      <c r="I46" s="47" t="s">
        <v>657</v>
      </c>
      <c r="J46" s="37">
        <v>6</v>
      </c>
      <c r="K46" s="37">
        <v>6</v>
      </c>
      <c r="L46" s="239">
        <v>0</v>
      </c>
      <c r="M46" s="239">
        <v>0</v>
      </c>
      <c r="N46" s="239">
        <v>1</v>
      </c>
      <c r="O46" s="239">
        <v>1</v>
      </c>
    </row>
    <row r="47" spans="9:15" ht="15">
      <c r="I47" s="47" t="s">
        <v>88</v>
      </c>
      <c r="J47" s="37">
        <v>12</v>
      </c>
      <c r="K47" s="37">
        <v>9</v>
      </c>
      <c r="L47" s="239">
        <v>0</v>
      </c>
      <c r="M47" s="239">
        <v>0</v>
      </c>
      <c r="N47" s="239">
        <v>4</v>
      </c>
      <c r="O47" s="239">
        <v>2</v>
      </c>
    </row>
    <row r="48" spans="9:15" ht="15">
      <c r="I48" s="47" t="s">
        <v>89</v>
      </c>
      <c r="J48" s="37">
        <v>9</v>
      </c>
      <c r="K48" s="37">
        <v>7</v>
      </c>
      <c r="L48" s="239">
        <v>0</v>
      </c>
      <c r="M48" s="239">
        <v>0</v>
      </c>
      <c r="N48" s="239">
        <v>7</v>
      </c>
      <c r="O48" s="239">
        <v>5</v>
      </c>
    </row>
    <row r="49" spans="9:15" ht="15">
      <c r="I49" s="47" t="s">
        <v>237</v>
      </c>
      <c r="J49" s="37">
        <v>7</v>
      </c>
      <c r="K49" s="37">
        <v>7</v>
      </c>
      <c r="L49" s="239">
        <v>0</v>
      </c>
      <c r="M49" s="239">
        <v>0</v>
      </c>
      <c r="N49" s="239">
        <v>3</v>
      </c>
      <c r="O49" s="239">
        <v>2</v>
      </c>
    </row>
    <row r="50" spans="9:15" ht="15">
      <c r="I50" s="87" t="s">
        <v>94</v>
      </c>
      <c r="J50" s="88">
        <v>11</v>
      </c>
      <c r="K50" s="88">
        <v>11</v>
      </c>
      <c r="L50" s="89">
        <v>0</v>
      </c>
      <c r="M50" s="89">
        <v>0</v>
      </c>
      <c r="N50" s="90">
        <v>5</v>
      </c>
      <c r="O50" s="90">
        <v>5</v>
      </c>
    </row>
    <row r="51" spans="9:15" ht="15">
      <c r="I51" s="47" t="s">
        <v>99</v>
      </c>
      <c r="J51" s="247">
        <f>SUM(J37:J50)</f>
        <v>171</v>
      </c>
      <c r="K51" s="247">
        <f>SUM(K37:K50)</f>
        <v>155</v>
      </c>
      <c r="L51" s="244">
        <f aca="true" t="shared" si="0" ref="L51:O51">SUM(L37:L50)</f>
        <v>23</v>
      </c>
      <c r="M51" s="244">
        <f t="shared" si="0"/>
        <v>18</v>
      </c>
      <c r="N51" s="244">
        <f t="shared" si="0"/>
        <v>54</v>
      </c>
      <c r="O51" s="239">
        <f t="shared" si="0"/>
        <v>40</v>
      </c>
    </row>
  </sheetData>
  <mergeCells count="37">
    <mergeCell ref="B8:D8"/>
    <mergeCell ref="E8:G8"/>
    <mergeCell ref="A1:G1"/>
    <mergeCell ref="A2:G5"/>
    <mergeCell ref="A6:G6"/>
    <mergeCell ref="B7:D7"/>
    <mergeCell ref="E7:G7"/>
    <mergeCell ref="A9:G9"/>
    <mergeCell ref="A10:G10"/>
    <mergeCell ref="A11:G11"/>
    <mergeCell ref="A12:G12"/>
    <mergeCell ref="A13:C13"/>
    <mergeCell ref="D13:G13"/>
    <mergeCell ref="B24:C24"/>
    <mergeCell ref="A14:C15"/>
    <mergeCell ref="D14:G15"/>
    <mergeCell ref="A16:C16"/>
    <mergeCell ref="D16:G16"/>
    <mergeCell ref="A17:C18"/>
    <mergeCell ref="D17:G18"/>
    <mergeCell ref="A19:G19"/>
    <mergeCell ref="B20:E20"/>
    <mergeCell ref="B21:C21"/>
    <mergeCell ref="B22:C22"/>
    <mergeCell ref="B23:C23"/>
    <mergeCell ref="N35:O35"/>
    <mergeCell ref="B25:C25"/>
    <mergeCell ref="A26:G26"/>
    <mergeCell ref="A27:G28"/>
    <mergeCell ref="A29:H29"/>
    <mergeCell ref="B30:F30"/>
    <mergeCell ref="B31:F31"/>
    <mergeCell ref="B32:F32"/>
    <mergeCell ref="B33:F33"/>
    <mergeCell ref="I35:I36"/>
    <mergeCell ref="J35:K35"/>
    <mergeCell ref="L35:M35"/>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65 JA65465 SW65465 ACS65465 AMO65465 AWK65465 BGG65465 BQC65465 BZY65465 CJU65465 CTQ65465 DDM65465 DNI65465 DXE65465 EHA65465 EQW65465 FAS65465 FKO65465 FUK65465 GEG65465 GOC65465 GXY65465 HHU65465 HRQ65465 IBM65465 ILI65465 IVE65465 JFA65465 JOW65465 JYS65465 KIO65465 KSK65465 LCG65465 LMC65465 LVY65465 MFU65465">
      <formula1>$I$2:$I$8</formula1>
    </dataValidation>
    <dataValidation type="list" allowBlank="1" showInputMessage="1" showErrorMessage="1" sqref="MPQ65465 MZM65465 NJI65465 NTE65465 ODA65465 OMW65465 OWS65465 PGO65465 PQK65465 QAG65465 QKC65465 QTY65465 RDU65465 RNQ65465 RXM65465 SHI65465 SRE65465 TBA65465 TKW65465 TUS65465 UEO65465 UOK65465 UYG65465 VIC65465 VRY65465 WBU65465 WLQ65465 WVM65465 E131001 JA131001 SW131001 ACS131001 AMO131001 AWK131001 BGG131001 BQC131001 BZY131001 CJU131001 CTQ131001 DDM131001 DNI131001 DXE131001 EHA131001 EQW131001 FAS131001 FKO131001 FUK131001 GEG131001 GOC131001 GXY131001 HHU131001 HRQ131001 IBM131001 ILI131001 IVE131001 JFA131001 JOW131001 JYS131001 KIO131001 KSK131001 LCG131001 LMC131001 LVY131001 MFU131001 MPQ131001 MZM131001 NJI131001 NTE131001 ODA131001 OMW131001 OWS131001 PGO131001 PQK131001 QAG131001 QKC131001 QTY131001 RDU131001 RNQ131001 RXM131001 SHI131001 SRE131001 TBA131001 TKW131001 TUS131001 UEO131001 UOK131001 UYG131001 VIC131001 VRY131001 WBU131001 WLQ131001 WVM131001 E196537 JA196537 SW196537 ACS196537 AMO196537 AWK196537 BGG196537 BQC196537">
      <formula1>$I$2:$I$8</formula1>
    </dataValidation>
    <dataValidation type="list" allowBlank="1" showInputMessage="1" showErrorMessage="1" sqref="BZY196537 CJU196537 CTQ196537 DDM196537 DNI196537 DXE196537 EHA196537 EQW196537 FAS196537 FKO196537 FUK196537 GEG196537 GOC196537 GXY196537 HHU196537 HRQ196537 IBM196537 ILI196537 IVE196537 JFA196537 JOW196537 JYS196537 KIO196537 KSK196537 LCG196537 LMC196537 LVY196537 MFU196537 MPQ196537 MZM196537 NJI196537 NTE196537 ODA196537 OMW196537 OWS196537 PGO196537 PQK196537 QAG196537 QKC196537 QTY196537 RDU196537 RNQ196537 RXM196537 SHI196537 SRE196537 TBA196537 TKW196537 TUS196537 UEO196537 UOK196537 UYG196537 VIC196537 VRY196537 WBU196537 WLQ196537 WVM196537 E262073 JA262073 SW262073 ACS262073 AMO262073 AWK262073 BGG262073 BQC262073 BZY262073 CJU262073 CTQ262073 DDM262073 DNI262073 DXE262073 EHA262073 EQW262073 FAS262073 FKO262073 FUK262073 GEG262073 GOC262073 GXY262073 HHU262073 HRQ262073 IBM262073 ILI262073 IVE262073 JFA262073 JOW262073 JYS262073 KIO262073 KSK262073 LCG262073 LMC262073 LVY262073 MFU262073 MPQ262073 MZM262073 NJI262073 NTE262073 ODA262073 OMW262073 OWS262073 PGO262073">
      <formula1>$I$2:$I$8</formula1>
    </dataValidation>
    <dataValidation type="list" allowBlank="1" showInputMessage="1" showErrorMessage="1" sqref="PQK262073 QAG262073 QKC262073 QTY262073 RDU262073 RNQ262073 RXM262073 SHI262073 SRE262073 TBA262073 TKW262073 TUS262073 UEO262073 UOK262073 UYG262073 VIC262073 VRY262073 WBU262073 WLQ262073 WVM262073 E327609 JA327609 SW327609 ACS327609 AMO327609 AWK327609 BGG327609 BQC327609 BZY327609 CJU327609 CTQ327609 DDM327609 DNI327609 DXE327609 EHA327609 EQW327609 FAS327609 FKO327609 FUK327609 GEG327609 GOC327609 GXY327609 HHU327609 HRQ327609 IBM327609 ILI327609 IVE327609 JFA327609 JOW327609 JYS327609 KIO327609 KSK327609 LCG327609 LMC327609 LVY327609 MFU327609 MPQ327609 MZM327609 NJI327609 NTE327609 ODA327609 OMW327609 OWS327609 PGO327609 PQK327609 QAG327609 QKC327609 QTY327609 RDU327609 RNQ327609 RXM327609 SHI327609 SRE327609 TBA327609 TKW327609 TUS327609 UEO327609 UOK327609 UYG327609 VIC327609 VRY327609 WBU327609 WLQ327609 WVM327609 E393145 JA393145 SW393145 ACS393145 AMO393145 AWK393145 BGG393145 BQC393145 BZY393145 CJU393145 CTQ393145 DDM393145 DNI393145 DXE393145 EHA393145 EQW393145">
      <formula1>$I$2:$I$8</formula1>
    </dataValidation>
    <dataValidation type="list" allowBlank="1" showInputMessage="1" showErrorMessage="1" sqref="FAS393145 FKO393145 FUK393145 GEG393145 GOC393145 GXY393145 HHU393145 HRQ393145 IBM393145 ILI393145 IVE393145 JFA393145 JOW393145 JYS393145 KIO393145 KSK393145 LCG393145 LMC393145 LVY393145 MFU393145 MPQ393145 MZM393145 NJI393145 NTE393145 ODA393145 OMW393145 OWS393145 PGO393145 PQK393145 QAG393145 QKC393145 QTY393145 RDU393145 RNQ393145 RXM393145 SHI393145 SRE393145 TBA393145 TKW393145 TUS393145 UEO393145 UOK393145 UYG393145 VIC393145 VRY393145 WBU393145 WLQ393145 WVM393145 E458681 JA458681 SW458681 ACS458681 AMO458681 AWK458681 BGG458681 BQC458681 BZY458681 CJU458681 CTQ458681 DDM458681 DNI458681 DXE458681 EHA458681 EQW458681 FAS458681 FKO458681 FUK458681 GEG458681 GOC458681 GXY458681 HHU458681 HRQ458681 IBM458681 ILI458681 IVE458681 JFA458681 JOW458681 JYS458681 KIO458681 KSK458681 LCG458681 LMC458681 LVY458681 MFU458681 MPQ458681 MZM458681 NJI458681 NTE458681 ODA458681 OMW458681 OWS458681 PGO458681 PQK458681 QAG458681 QKC458681 QTY458681 RDU458681 RNQ458681 RXM458681 SHI458681">
      <formula1>$I$2:$I$8</formula1>
    </dataValidation>
    <dataValidation type="list" allowBlank="1" showInputMessage="1" showErrorMessage="1" sqref="SRE458681 TBA458681 TKW458681 TUS458681 UEO458681 UOK458681 UYG458681 VIC458681 VRY458681 WBU458681 WLQ458681 WVM458681 E524217 JA524217 SW524217 ACS524217 AMO524217 AWK524217 BGG524217 BQC524217 BZY524217 CJU524217 CTQ524217 DDM524217 DNI524217 DXE524217 EHA524217 EQW524217 FAS524217 FKO524217 FUK524217 GEG524217 GOC524217 GXY524217 HHU524217 HRQ524217 IBM524217 ILI524217 IVE524217 JFA524217 JOW524217 JYS524217 KIO524217 KSK524217 LCG524217 LMC524217 LVY524217 MFU524217 MPQ524217 MZM524217 NJI524217 NTE524217 ODA524217 OMW524217 OWS524217 PGO524217 PQK524217 QAG524217 QKC524217 QTY524217 RDU524217 RNQ524217 RXM524217 SHI524217 SRE524217 TBA524217 TKW524217 TUS524217 UEO524217 UOK524217 UYG524217 VIC524217 VRY524217 WBU524217 WLQ524217 WVM524217 E589753 JA589753 SW589753 ACS589753 AMO589753 AWK589753 BGG589753 BQC589753 BZY589753 CJU589753 CTQ589753 DDM589753 DNI589753 DXE589753 EHA589753 EQW589753 FAS589753 FKO589753 FUK589753 GEG589753 GOC589753 GXY589753 HHU589753 HRQ589753">
      <formula1>$I$2:$I$8</formula1>
    </dataValidation>
    <dataValidation type="list" allowBlank="1" showInputMessage="1" showErrorMessage="1" sqref="IBM589753 ILI589753 IVE589753 JFA589753 JOW589753 JYS589753 KIO589753 KSK589753 LCG589753 LMC589753 LVY589753 MFU589753 MPQ589753 MZM589753 NJI589753 NTE589753 ODA589753 OMW589753 OWS589753 PGO589753 PQK589753 QAG589753 QKC589753 QTY589753 RDU589753 RNQ589753 RXM589753 SHI589753 SRE589753 TBA589753 TKW589753 TUS589753 UEO589753 UOK589753 UYG589753 VIC589753 VRY589753 WBU589753 WLQ589753 WVM589753 E655289 JA655289 SW655289 ACS655289 AMO655289 AWK655289 BGG655289 BQC655289 BZY655289 CJU655289 CTQ655289 DDM655289 DNI655289 DXE655289 EHA655289 EQW655289 FAS655289 FKO655289 FUK655289 GEG655289 GOC655289 GXY655289 HHU655289 HRQ655289 IBM655289 ILI655289 IVE655289 JFA655289 JOW655289 JYS655289 KIO655289 KSK655289 LCG655289 LMC655289 LVY655289 MFU655289 MPQ655289 MZM655289 NJI655289 NTE655289 ODA655289 OMW655289 OWS655289 PGO655289 PQK655289 QAG655289 QKC655289 QTY655289 RDU655289 RNQ655289 RXM655289 SHI655289 SRE655289 TBA655289 TKW655289 TUS655289 UEO655289 UOK655289 UYG655289 VIC655289">
      <formula1>$I$2:$I$8</formula1>
    </dataValidation>
    <dataValidation type="list" allowBlank="1" showInputMessage="1" showErrorMessage="1" sqref="VRY655289 WBU655289 WLQ655289 WVM655289 E720825 JA720825 SW720825 ACS720825 AMO720825 AWK720825 BGG720825 BQC720825 BZY720825 CJU720825 CTQ720825 DDM720825 DNI720825 DXE720825 EHA720825 EQW720825 FAS720825 FKO720825 FUK720825 GEG720825 GOC720825 GXY720825 HHU720825 HRQ720825 IBM720825 ILI720825 IVE720825 JFA720825 JOW720825 JYS720825 KIO720825 KSK720825 LCG720825 LMC720825 LVY720825 MFU720825 MPQ720825 MZM720825 NJI720825 NTE720825 ODA720825 OMW720825 OWS720825 PGO720825 PQK720825 QAG720825 QKC720825 QTY720825 RDU720825 RNQ720825 RXM720825 SHI720825 SRE720825 TBA720825 TKW720825 TUS720825 UEO720825 UOK720825 UYG720825 VIC720825 VRY720825 WBU720825 WLQ720825 WVM720825 E786361 JA786361 SW786361 ACS786361 AMO786361 AWK786361 BGG786361 BQC786361 BZY786361 CJU786361 CTQ786361 DDM786361 DNI786361 DXE786361 EHA786361 EQW786361 FAS786361 FKO786361 FUK786361 GEG786361 GOC786361 GXY786361 HHU786361 HRQ786361 IBM786361 ILI786361 IVE786361 JFA786361 JOW786361 JYS786361 KIO786361 KSK786361">
      <formula1>$I$2:$I$8</formula1>
    </dataValidation>
    <dataValidation type="list" allowBlank="1" showInputMessage="1" showErrorMessage="1" sqref="LCG786361 LMC786361 LVY786361 MFU786361 MPQ786361 MZM786361 NJI786361 NTE786361 ODA786361 OMW786361 OWS786361 PGO786361 PQK786361 QAG786361 QKC786361 QTY786361 RDU786361 RNQ786361 RXM786361 SHI786361 SRE786361 TBA786361 TKW786361 TUS786361 UEO786361 UOK786361 UYG786361 VIC786361 VRY786361 WBU786361 WLQ786361 WVM786361 E851897 JA851897 SW851897 ACS851897 AMO851897 AWK851897 BGG851897 BQC851897 BZY851897 CJU851897 CTQ851897 DDM851897 DNI851897 DXE851897 EHA851897 EQW851897 FAS851897 FKO851897 FUK851897 GEG851897 GOC851897 GXY851897 HHU851897 HRQ851897 IBM851897 ILI851897 IVE851897 JFA851897 JOW851897 JYS851897 KIO851897 KSK851897 LCG851897 LMC851897 LVY851897 MFU851897 MPQ851897 MZM851897 NJI851897 NTE851897 ODA851897 OMW851897 OWS851897 PGO851897 PQK851897 QAG851897 QKC851897 QTY851897 RDU851897 RNQ851897 RXM851897 SHI851897 SRE851897 TBA851897 TKW851897 TUS851897 UEO851897 UOK851897 UYG851897 VIC851897 VRY851897 WBU851897 WLQ851897 WVM851897 E917433 JA917433 SW917433 ACS917433">
      <formula1>$I$2:$I$8</formula1>
    </dataValidation>
    <dataValidation type="list" allowBlank="1" showInputMessage="1" showErrorMessage="1" sqref="AMO917433 AWK917433 BGG917433 BQC917433 BZY917433 CJU917433 CTQ917433 DDM917433 DNI917433 DXE917433 EHA917433 EQW917433 FAS917433 FKO917433 FUK917433 GEG917433 GOC917433 GXY917433 HHU917433 HRQ917433 IBM917433 ILI917433 IVE917433 JFA917433 JOW917433 JYS917433 KIO917433 KSK917433 LCG917433 LMC917433 LVY917433 MFU917433 MPQ917433 MZM917433 NJI917433 NTE917433 ODA917433 OMW917433 OWS917433 PGO917433 PQK917433 QAG917433 QKC917433 QTY917433 RDU917433 RNQ917433 RXM917433 SHI917433 SRE917433 TBA917433 TKW917433 TUS917433 UEO917433 UOK917433 UYG917433 VIC917433 VRY917433 WBU917433 WLQ917433 WVM917433 E982969 JA982969 SW982969 ACS982969 AMO982969 AWK982969 BGG982969 BQC982969 BZY982969 CJU982969 CTQ982969 DDM982969 DNI982969 DXE982969 EHA982969 EQW982969 FAS982969 FKO982969 FUK982969 GEG982969 GOC982969 GXY982969 HHU982969 HRQ982969 IBM982969 ILI982969 IVE982969 JFA982969 JOW982969 JYS982969 KIO982969 KSK982969 LCG982969 LMC982969 LVY982969 MFU982969 MPQ982969 MZM982969 NJI982969 NTE982969">
      <formula1>$I$2:$I$8</formula1>
    </dataValidation>
    <dataValidation type="list" allowBlank="1" showInputMessage="1" showErrorMessage="1" sqref="ODA982969 OMW982969 OWS982969 PGO982969 PQK982969 QAG982969 QKC982969 QTY982969 RDU982969 RNQ982969 RXM982969 SHI982969 SRE982969 TBA982969 TKW982969 TUS982969 UEO982969 UOK982969 UYG982969 VIC982969 VRY982969 WBU982969 WLQ982969 WVM982969">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scale="75" r:id="rId4"/>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I76"/>
  <sheetViews>
    <sheetView zoomScale="80" zoomScaleNormal="80" workbookViewId="0" topLeftCell="A1">
      <selection activeCell="A1" sqref="A1:G1"/>
    </sheetView>
  </sheetViews>
  <sheetFormatPr defaultColWidth="11.421875" defaultRowHeight="15"/>
  <cols>
    <col min="1" max="1" width="33.421875" style="23" customWidth="1"/>
    <col min="2" max="2" width="18.28125" style="23" customWidth="1"/>
    <col min="3" max="3" width="26.421875" style="23" customWidth="1"/>
    <col min="4" max="4" width="18.00390625" style="23" customWidth="1"/>
    <col min="5" max="5" width="14.28125" style="23" customWidth="1"/>
    <col min="6" max="6" width="12.57421875" style="23" customWidth="1"/>
    <col min="7" max="7" width="11.00390625" style="23" bestFit="1" customWidth="1"/>
    <col min="8" max="8" width="14.7109375" style="23" customWidth="1"/>
    <col min="9" max="9" width="8.140625" style="23" customWidth="1"/>
    <col min="10" max="10" width="29.57421875" style="23" customWidth="1"/>
    <col min="11" max="11" width="22.28125" style="23" customWidth="1"/>
    <col min="12" max="13" width="5.7109375" style="23" customWidth="1"/>
    <col min="14" max="14" width="6.7109375" style="23" customWidth="1"/>
    <col min="15" max="19" width="5.7109375" style="23" customWidth="1"/>
    <col min="20" max="20" width="6.7109375" style="23" customWidth="1"/>
    <col min="21" max="25" width="5.7109375" style="23" customWidth="1"/>
    <col min="26" max="26" width="6.7109375" style="23" customWidth="1"/>
    <col min="27" max="27" width="5.7109375" style="24" customWidth="1"/>
    <col min="28" max="31" width="5.7109375" style="23" customWidth="1"/>
    <col min="32" max="40" width="6.7109375" style="23" customWidth="1"/>
    <col min="41" max="58" width="5.7109375" style="23" customWidth="1"/>
    <col min="59" max="59" width="6.7109375" style="23" customWidth="1"/>
    <col min="60" max="64" width="5.7109375" style="23" customWidth="1"/>
    <col min="65" max="65" width="52.7109375" style="23" customWidth="1"/>
    <col min="66" max="70" width="5.7109375" style="23" customWidth="1"/>
    <col min="71" max="71" width="6.7109375" style="23" customWidth="1"/>
    <col min="72" max="76" width="5.7109375" style="23" customWidth="1"/>
    <col min="77" max="77" width="6.7109375" style="23" customWidth="1"/>
    <col min="78" max="89" width="5.7109375" style="23" customWidth="1"/>
    <col min="90" max="254" width="11.421875" style="23" customWidth="1"/>
    <col min="255" max="255" width="33.421875" style="23" customWidth="1"/>
    <col min="256" max="256" width="18.28125" style="23" customWidth="1"/>
    <col min="257" max="257" width="26.421875" style="23" customWidth="1"/>
    <col min="258" max="258" width="18.00390625" style="23" customWidth="1"/>
    <col min="259" max="259" width="14.28125" style="23" customWidth="1"/>
    <col min="260" max="260" width="12.57421875" style="23" customWidth="1"/>
    <col min="261" max="261" width="11.00390625" style="23" bestFit="1" customWidth="1"/>
    <col min="262" max="263" width="14.7109375" style="23" customWidth="1"/>
    <col min="264" max="264" width="29.57421875" style="23" customWidth="1"/>
    <col min="265" max="265" width="22.28125" style="23" customWidth="1"/>
    <col min="266" max="266" width="22.7109375" style="23" customWidth="1"/>
    <col min="267" max="267" width="25.7109375" style="23" customWidth="1"/>
    <col min="268" max="269" width="5.7109375" style="23" customWidth="1"/>
    <col min="270" max="270" width="6.7109375" style="23" customWidth="1"/>
    <col min="271" max="275" width="5.7109375" style="23" customWidth="1"/>
    <col min="276" max="276" width="6.7109375" style="23" customWidth="1"/>
    <col min="277" max="281" width="5.7109375" style="23" customWidth="1"/>
    <col min="282" max="282" width="6.7109375" style="23" customWidth="1"/>
    <col min="283" max="287" width="5.7109375" style="23" customWidth="1"/>
    <col min="288" max="296" width="6.7109375" style="23" customWidth="1"/>
    <col min="297" max="314" width="5.7109375" style="23" customWidth="1"/>
    <col min="315" max="315" width="6.7109375" style="23" customWidth="1"/>
    <col min="316" max="320" width="5.7109375" style="23" customWidth="1"/>
    <col min="321" max="321" width="52.7109375" style="23" customWidth="1"/>
    <col min="322" max="326" width="5.7109375" style="23" customWidth="1"/>
    <col min="327" max="327" width="6.7109375" style="23" customWidth="1"/>
    <col min="328" max="332" width="5.7109375" style="23" customWidth="1"/>
    <col min="333" max="333" width="6.7109375" style="23" customWidth="1"/>
    <col min="334" max="345" width="5.7109375" style="23" customWidth="1"/>
    <col min="346" max="510" width="11.421875" style="23" customWidth="1"/>
    <col min="511" max="511" width="33.421875" style="23" customWidth="1"/>
    <col min="512" max="512" width="18.28125" style="23" customWidth="1"/>
    <col min="513" max="513" width="26.421875" style="23" customWidth="1"/>
    <col min="514" max="514" width="18.00390625" style="23" customWidth="1"/>
    <col min="515" max="515" width="14.28125" style="23" customWidth="1"/>
    <col min="516" max="516" width="12.57421875" style="23" customWidth="1"/>
    <col min="517" max="517" width="11.00390625" style="23" bestFit="1" customWidth="1"/>
    <col min="518" max="519" width="14.7109375" style="23" customWidth="1"/>
    <col min="520" max="520" width="29.57421875" style="23" customWidth="1"/>
    <col min="521" max="521" width="22.28125" style="23" customWidth="1"/>
    <col min="522" max="522" width="22.7109375" style="23" customWidth="1"/>
    <col min="523" max="523" width="25.7109375" style="23" customWidth="1"/>
    <col min="524" max="525" width="5.7109375" style="23" customWidth="1"/>
    <col min="526" max="526" width="6.7109375" style="23" customWidth="1"/>
    <col min="527" max="531" width="5.7109375" style="23" customWidth="1"/>
    <col min="532" max="532" width="6.7109375" style="23" customWidth="1"/>
    <col min="533" max="537" width="5.7109375" style="23" customWidth="1"/>
    <col min="538" max="538" width="6.7109375" style="23" customWidth="1"/>
    <col min="539" max="543" width="5.7109375" style="23" customWidth="1"/>
    <col min="544" max="552" width="6.7109375" style="23" customWidth="1"/>
    <col min="553" max="570" width="5.7109375" style="23" customWidth="1"/>
    <col min="571" max="571" width="6.7109375" style="23" customWidth="1"/>
    <col min="572" max="576" width="5.7109375" style="23" customWidth="1"/>
    <col min="577" max="577" width="52.7109375" style="23" customWidth="1"/>
    <col min="578" max="582" width="5.7109375" style="23" customWidth="1"/>
    <col min="583" max="583" width="6.7109375" style="23" customWidth="1"/>
    <col min="584" max="588" width="5.7109375" style="23" customWidth="1"/>
    <col min="589" max="589" width="6.7109375" style="23" customWidth="1"/>
    <col min="590" max="601" width="5.7109375" style="23" customWidth="1"/>
    <col min="602" max="766" width="11.421875" style="23" customWidth="1"/>
    <col min="767" max="767" width="33.421875" style="23" customWidth="1"/>
    <col min="768" max="768" width="18.28125" style="23" customWidth="1"/>
    <col min="769" max="769" width="26.421875" style="23" customWidth="1"/>
    <col min="770" max="770" width="18.00390625" style="23" customWidth="1"/>
    <col min="771" max="771" width="14.28125" style="23" customWidth="1"/>
    <col min="772" max="772" width="12.57421875" style="23" customWidth="1"/>
    <col min="773" max="773" width="11.00390625" style="23" bestFit="1" customWidth="1"/>
    <col min="774" max="775" width="14.7109375" style="23" customWidth="1"/>
    <col min="776" max="776" width="29.57421875" style="23" customWidth="1"/>
    <col min="777" max="777" width="22.28125" style="23" customWidth="1"/>
    <col min="778" max="778" width="22.7109375" style="23" customWidth="1"/>
    <col min="779" max="779" width="25.7109375" style="23" customWidth="1"/>
    <col min="780" max="781" width="5.7109375" style="23" customWidth="1"/>
    <col min="782" max="782" width="6.7109375" style="23" customWidth="1"/>
    <col min="783" max="787" width="5.7109375" style="23" customWidth="1"/>
    <col min="788" max="788" width="6.7109375" style="23" customWidth="1"/>
    <col min="789" max="793" width="5.7109375" style="23" customWidth="1"/>
    <col min="794" max="794" width="6.7109375" style="23" customWidth="1"/>
    <col min="795" max="799" width="5.7109375" style="23" customWidth="1"/>
    <col min="800" max="808" width="6.7109375" style="23" customWidth="1"/>
    <col min="809" max="826" width="5.7109375" style="23" customWidth="1"/>
    <col min="827" max="827" width="6.7109375" style="23" customWidth="1"/>
    <col min="828" max="832" width="5.7109375" style="23" customWidth="1"/>
    <col min="833" max="833" width="52.7109375" style="23" customWidth="1"/>
    <col min="834" max="838" width="5.7109375" style="23" customWidth="1"/>
    <col min="839" max="839" width="6.7109375" style="23" customWidth="1"/>
    <col min="840" max="844" width="5.7109375" style="23" customWidth="1"/>
    <col min="845" max="845" width="6.7109375" style="23" customWidth="1"/>
    <col min="846" max="857" width="5.7109375" style="23" customWidth="1"/>
    <col min="858" max="1022" width="11.421875" style="23" customWidth="1"/>
    <col min="1023" max="1023" width="33.421875" style="23" customWidth="1"/>
    <col min="1024" max="1024" width="18.28125" style="23" customWidth="1"/>
    <col min="1025" max="1025" width="26.421875" style="23" customWidth="1"/>
    <col min="1026" max="1026" width="18.00390625" style="23" customWidth="1"/>
    <col min="1027" max="1027" width="14.28125" style="23" customWidth="1"/>
    <col min="1028" max="1028" width="12.57421875" style="23" customWidth="1"/>
    <col min="1029" max="1029" width="11.00390625" style="23" bestFit="1" customWidth="1"/>
    <col min="1030" max="1031" width="14.7109375" style="23" customWidth="1"/>
    <col min="1032" max="1032" width="29.57421875" style="23" customWidth="1"/>
    <col min="1033" max="1033" width="22.28125" style="23" customWidth="1"/>
    <col min="1034" max="1034" width="22.7109375" style="23" customWidth="1"/>
    <col min="1035" max="1035" width="25.7109375" style="23" customWidth="1"/>
    <col min="1036" max="1037" width="5.7109375" style="23" customWidth="1"/>
    <col min="1038" max="1038" width="6.7109375" style="23" customWidth="1"/>
    <col min="1039" max="1043" width="5.7109375" style="23" customWidth="1"/>
    <col min="1044" max="1044" width="6.7109375" style="23" customWidth="1"/>
    <col min="1045" max="1049" width="5.7109375" style="23" customWidth="1"/>
    <col min="1050" max="1050" width="6.7109375" style="23" customWidth="1"/>
    <col min="1051" max="1055" width="5.7109375" style="23" customWidth="1"/>
    <col min="1056" max="1064" width="6.7109375" style="23" customWidth="1"/>
    <col min="1065" max="1082" width="5.7109375" style="23" customWidth="1"/>
    <col min="1083" max="1083" width="6.7109375" style="23" customWidth="1"/>
    <col min="1084" max="1088" width="5.7109375" style="23" customWidth="1"/>
    <col min="1089" max="1089" width="52.7109375" style="23" customWidth="1"/>
    <col min="1090" max="1094" width="5.7109375" style="23" customWidth="1"/>
    <col min="1095" max="1095" width="6.7109375" style="23" customWidth="1"/>
    <col min="1096" max="1100" width="5.7109375" style="23" customWidth="1"/>
    <col min="1101" max="1101" width="6.7109375" style="23" customWidth="1"/>
    <col min="1102" max="1113" width="5.7109375" style="23" customWidth="1"/>
    <col min="1114" max="1278" width="11.421875" style="23" customWidth="1"/>
    <col min="1279" max="1279" width="33.421875" style="23" customWidth="1"/>
    <col min="1280" max="1280" width="18.28125" style="23" customWidth="1"/>
    <col min="1281" max="1281" width="26.421875" style="23" customWidth="1"/>
    <col min="1282" max="1282" width="18.00390625" style="23" customWidth="1"/>
    <col min="1283" max="1283" width="14.28125" style="23" customWidth="1"/>
    <col min="1284" max="1284" width="12.57421875" style="23" customWidth="1"/>
    <col min="1285" max="1285" width="11.00390625" style="23" bestFit="1" customWidth="1"/>
    <col min="1286" max="1287" width="14.7109375" style="23" customWidth="1"/>
    <col min="1288" max="1288" width="29.57421875" style="23" customWidth="1"/>
    <col min="1289" max="1289" width="22.28125" style="23" customWidth="1"/>
    <col min="1290" max="1290" width="22.7109375" style="23" customWidth="1"/>
    <col min="1291" max="1291" width="25.7109375" style="23" customWidth="1"/>
    <col min="1292" max="1293" width="5.7109375" style="23" customWidth="1"/>
    <col min="1294" max="1294" width="6.7109375" style="23" customWidth="1"/>
    <col min="1295" max="1299" width="5.7109375" style="23" customWidth="1"/>
    <col min="1300" max="1300" width="6.7109375" style="23" customWidth="1"/>
    <col min="1301" max="1305" width="5.7109375" style="23" customWidth="1"/>
    <col min="1306" max="1306" width="6.7109375" style="23" customWidth="1"/>
    <col min="1307" max="1311" width="5.7109375" style="23" customWidth="1"/>
    <col min="1312" max="1320" width="6.7109375" style="23" customWidth="1"/>
    <col min="1321" max="1338" width="5.7109375" style="23" customWidth="1"/>
    <col min="1339" max="1339" width="6.7109375" style="23" customWidth="1"/>
    <col min="1340" max="1344" width="5.7109375" style="23" customWidth="1"/>
    <col min="1345" max="1345" width="52.7109375" style="23" customWidth="1"/>
    <col min="1346" max="1350" width="5.7109375" style="23" customWidth="1"/>
    <col min="1351" max="1351" width="6.7109375" style="23" customWidth="1"/>
    <col min="1352" max="1356" width="5.7109375" style="23" customWidth="1"/>
    <col min="1357" max="1357" width="6.7109375" style="23" customWidth="1"/>
    <col min="1358" max="1369" width="5.7109375" style="23" customWidth="1"/>
    <col min="1370" max="1534" width="11.421875" style="23" customWidth="1"/>
    <col min="1535" max="1535" width="33.421875" style="23" customWidth="1"/>
    <col min="1536" max="1536" width="18.28125" style="23" customWidth="1"/>
    <col min="1537" max="1537" width="26.421875" style="23" customWidth="1"/>
    <col min="1538" max="1538" width="18.00390625" style="23" customWidth="1"/>
    <col min="1539" max="1539" width="14.28125" style="23" customWidth="1"/>
    <col min="1540" max="1540" width="12.57421875" style="23" customWidth="1"/>
    <col min="1541" max="1541" width="11.00390625" style="23" bestFit="1" customWidth="1"/>
    <col min="1542" max="1543" width="14.7109375" style="23" customWidth="1"/>
    <col min="1544" max="1544" width="29.57421875" style="23" customWidth="1"/>
    <col min="1545" max="1545" width="22.28125" style="23" customWidth="1"/>
    <col min="1546" max="1546" width="22.7109375" style="23" customWidth="1"/>
    <col min="1547" max="1547" width="25.7109375" style="23" customWidth="1"/>
    <col min="1548" max="1549" width="5.7109375" style="23" customWidth="1"/>
    <col min="1550" max="1550" width="6.7109375" style="23" customWidth="1"/>
    <col min="1551" max="1555" width="5.7109375" style="23" customWidth="1"/>
    <col min="1556" max="1556" width="6.7109375" style="23" customWidth="1"/>
    <col min="1557" max="1561" width="5.7109375" style="23" customWidth="1"/>
    <col min="1562" max="1562" width="6.7109375" style="23" customWidth="1"/>
    <col min="1563" max="1567" width="5.7109375" style="23" customWidth="1"/>
    <col min="1568" max="1576" width="6.7109375" style="23" customWidth="1"/>
    <col min="1577" max="1594" width="5.7109375" style="23" customWidth="1"/>
    <col min="1595" max="1595" width="6.7109375" style="23" customWidth="1"/>
    <col min="1596" max="1600" width="5.7109375" style="23" customWidth="1"/>
    <col min="1601" max="1601" width="52.7109375" style="23" customWidth="1"/>
    <col min="1602" max="1606" width="5.7109375" style="23" customWidth="1"/>
    <col min="1607" max="1607" width="6.7109375" style="23" customWidth="1"/>
    <col min="1608" max="1612" width="5.7109375" style="23" customWidth="1"/>
    <col min="1613" max="1613" width="6.7109375" style="23" customWidth="1"/>
    <col min="1614" max="1625" width="5.7109375" style="23" customWidth="1"/>
    <col min="1626" max="1790" width="11.421875" style="23" customWidth="1"/>
    <col min="1791" max="1791" width="33.421875" style="23" customWidth="1"/>
    <col min="1792" max="1792" width="18.28125" style="23" customWidth="1"/>
    <col min="1793" max="1793" width="26.421875" style="23" customWidth="1"/>
    <col min="1794" max="1794" width="18.00390625" style="23" customWidth="1"/>
    <col min="1795" max="1795" width="14.28125" style="23" customWidth="1"/>
    <col min="1796" max="1796" width="12.57421875" style="23" customWidth="1"/>
    <col min="1797" max="1797" width="11.00390625" style="23" bestFit="1" customWidth="1"/>
    <col min="1798" max="1799" width="14.7109375" style="23" customWidth="1"/>
    <col min="1800" max="1800" width="29.57421875" style="23" customWidth="1"/>
    <col min="1801" max="1801" width="22.28125" style="23" customWidth="1"/>
    <col min="1802" max="1802" width="22.7109375" style="23" customWidth="1"/>
    <col min="1803" max="1803" width="25.7109375" style="23" customWidth="1"/>
    <col min="1804" max="1805" width="5.7109375" style="23" customWidth="1"/>
    <col min="1806" max="1806" width="6.7109375" style="23" customWidth="1"/>
    <col min="1807" max="1811" width="5.7109375" style="23" customWidth="1"/>
    <col min="1812" max="1812" width="6.7109375" style="23" customWidth="1"/>
    <col min="1813" max="1817" width="5.7109375" style="23" customWidth="1"/>
    <col min="1818" max="1818" width="6.7109375" style="23" customWidth="1"/>
    <col min="1819" max="1823" width="5.7109375" style="23" customWidth="1"/>
    <col min="1824" max="1832" width="6.7109375" style="23" customWidth="1"/>
    <col min="1833" max="1850" width="5.7109375" style="23" customWidth="1"/>
    <col min="1851" max="1851" width="6.7109375" style="23" customWidth="1"/>
    <col min="1852" max="1856" width="5.7109375" style="23" customWidth="1"/>
    <col min="1857" max="1857" width="52.7109375" style="23" customWidth="1"/>
    <col min="1858" max="1862" width="5.7109375" style="23" customWidth="1"/>
    <col min="1863" max="1863" width="6.7109375" style="23" customWidth="1"/>
    <col min="1864" max="1868" width="5.7109375" style="23" customWidth="1"/>
    <col min="1869" max="1869" width="6.7109375" style="23" customWidth="1"/>
    <col min="1870" max="1881" width="5.7109375" style="23" customWidth="1"/>
    <col min="1882" max="2046" width="11.421875" style="23" customWidth="1"/>
    <col min="2047" max="2047" width="33.421875" style="23" customWidth="1"/>
    <col min="2048" max="2048" width="18.28125" style="23" customWidth="1"/>
    <col min="2049" max="2049" width="26.421875" style="23" customWidth="1"/>
    <col min="2050" max="2050" width="18.00390625" style="23" customWidth="1"/>
    <col min="2051" max="2051" width="14.28125" style="23" customWidth="1"/>
    <col min="2052" max="2052" width="12.57421875" style="23" customWidth="1"/>
    <col min="2053" max="2053" width="11.00390625" style="23" bestFit="1" customWidth="1"/>
    <col min="2054" max="2055" width="14.7109375" style="23" customWidth="1"/>
    <col min="2056" max="2056" width="29.57421875" style="23" customWidth="1"/>
    <col min="2057" max="2057" width="22.28125" style="23" customWidth="1"/>
    <col min="2058" max="2058" width="22.7109375" style="23" customWidth="1"/>
    <col min="2059" max="2059" width="25.7109375" style="23" customWidth="1"/>
    <col min="2060" max="2061" width="5.7109375" style="23" customWidth="1"/>
    <col min="2062" max="2062" width="6.7109375" style="23" customWidth="1"/>
    <col min="2063" max="2067" width="5.7109375" style="23" customWidth="1"/>
    <col min="2068" max="2068" width="6.7109375" style="23" customWidth="1"/>
    <col min="2069" max="2073" width="5.7109375" style="23" customWidth="1"/>
    <col min="2074" max="2074" width="6.7109375" style="23" customWidth="1"/>
    <col min="2075" max="2079" width="5.7109375" style="23" customWidth="1"/>
    <col min="2080" max="2088" width="6.7109375" style="23" customWidth="1"/>
    <col min="2089" max="2106" width="5.7109375" style="23" customWidth="1"/>
    <col min="2107" max="2107" width="6.7109375" style="23" customWidth="1"/>
    <col min="2108" max="2112" width="5.7109375" style="23" customWidth="1"/>
    <col min="2113" max="2113" width="52.7109375" style="23" customWidth="1"/>
    <col min="2114" max="2118" width="5.7109375" style="23" customWidth="1"/>
    <col min="2119" max="2119" width="6.7109375" style="23" customWidth="1"/>
    <col min="2120" max="2124" width="5.7109375" style="23" customWidth="1"/>
    <col min="2125" max="2125" width="6.7109375" style="23" customWidth="1"/>
    <col min="2126" max="2137" width="5.7109375" style="23" customWidth="1"/>
    <col min="2138" max="2302" width="11.421875" style="23" customWidth="1"/>
    <col min="2303" max="2303" width="33.421875" style="23" customWidth="1"/>
    <col min="2304" max="2304" width="18.28125" style="23" customWidth="1"/>
    <col min="2305" max="2305" width="26.421875" style="23" customWidth="1"/>
    <col min="2306" max="2306" width="18.00390625" style="23" customWidth="1"/>
    <col min="2307" max="2307" width="14.28125" style="23" customWidth="1"/>
    <col min="2308" max="2308" width="12.57421875" style="23" customWidth="1"/>
    <col min="2309" max="2309" width="11.00390625" style="23" bestFit="1" customWidth="1"/>
    <col min="2310" max="2311" width="14.7109375" style="23" customWidth="1"/>
    <col min="2312" max="2312" width="29.57421875" style="23" customWidth="1"/>
    <col min="2313" max="2313" width="22.28125" style="23" customWidth="1"/>
    <col min="2314" max="2314" width="22.7109375" style="23" customWidth="1"/>
    <col min="2315" max="2315" width="25.7109375" style="23" customWidth="1"/>
    <col min="2316" max="2317" width="5.7109375" style="23" customWidth="1"/>
    <col min="2318" max="2318" width="6.7109375" style="23" customWidth="1"/>
    <col min="2319" max="2323" width="5.7109375" style="23" customWidth="1"/>
    <col min="2324" max="2324" width="6.7109375" style="23" customWidth="1"/>
    <col min="2325" max="2329" width="5.7109375" style="23" customWidth="1"/>
    <col min="2330" max="2330" width="6.7109375" style="23" customWidth="1"/>
    <col min="2331" max="2335" width="5.7109375" style="23" customWidth="1"/>
    <col min="2336" max="2344" width="6.7109375" style="23" customWidth="1"/>
    <col min="2345" max="2362" width="5.7109375" style="23" customWidth="1"/>
    <col min="2363" max="2363" width="6.7109375" style="23" customWidth="1"/>
    <col min="2364" max="2368" width="5.7109375" style="23" customWidth="1"/>
    <col min="2369" max="2369" width="52.7109375" style="23" customWidth="1"/>
    <col min="2370" max="2374" width="5.7109375" style="23" customWidth="1"/>
    <col min="2375" max="2375" width="6.7109375" style="23" customWidth="1"/>
    <col min="2376" max="2380" width="5.7109375" style="23" customWidth="1"/>
    <col min="2381" max="2381" width="6.7109375" style="23" customWidth="1"/>
    <col min="2382" max="2393" width="5.7109375" style="23" customWidth="1"/>
    <col min="2394" max="2558" width="11.421875" style="23" customWidth="1"/>
    <col min="2559" max="2559" width="33.421875" style="23" customWidth="1"/>
    <col min="2560" max="2560" width="18.28125" style="23" customWidth="1"/>
    <col min="2561" max="2561" width="26.421875" style="23" customWidth="1"/>
    <col min="2562" max="2562" width="18.00390625" style="23" customWidth="1"/>
    <col min="2563" max="2563" width="14.28125" style="23" customWidth="1"/>
    <col min="2564" max="2564" width="12.57421875" style="23" customWidth="1"/>
    <col min="2565" max="2565" width="11.00390625" style="23" bestFit="1" customWidth="1"/>
    <col min="2566" max="2567" width="14.7109375" style="23" customWidth="1"/>
    <col min="2568" max="2568" width="29.57421875" style="23" customWidth="1"/>
    <col min="2569" max="2569" width="22.28125" style="23" customWidth="1"/>
    <col min="2570" max="2570" width="22.7109375" style="23" customWidth="1"/>
    <col min="2571" max="2571" width="25.7109375" style="23" customWidth="1"/>
    <col min="2572" max="2573" width="5.7109375" style="23" customWidth="1"/>
    <col min="2574" max="2574" width="6.7109375" style="23" customWidth="1"/>
    <col min="2575" max="2579" width="5.7109375" style="23" customWidth="1"/>
    <col min="2580" max="2580" width="6.7109375" style="23" customWidth="1"/>
    <col min="2581" max="2585" width="5.7109375" style="23" customWidth="1"/>
    <col min="2586" max="2586" width="6.7109375" style="23" customWidth="1"/>
    <col min="2587" max="2591" width="5.7109375" style="23" customWidth="1"/>
    <col min="2592" max="2600" width="6.7109375" style="23" customWidth="1"/>
    <col min="2601" max="2618" width="5.7109375" style="23" customWidth="1"/>
    <col min="2619" max="2619" width="6.7109375" style="23" customWidth="1"/>
    <col min="2620" max="2624" width="5.7109375" style="23" customWidth="1"/>
    <col min="2625" max="2625" width="52.7109375" style="23" customWidth="1"/>
    <col min="2626" max="2630" width="5.7109375" style="23" customWidth="1"/>
    <col min="2631" max="2631" width="6.7109375" style="23" customWidth="1"/>
    <col min="2632" max="2636" width="5.7109375" style="23" customWidth="1"/>
    <col min="2637" max="2637" width="6.7109375" style="23" customWidth="1"/>
    <col min="2638" max="2649" width="5.7109375" style="23" customWidth="1"/>
    <col min="2650" max="2814" width="11.421875" style="23" customWidth="1"/>
    <col min="2815" max="2815" width="33.421875" style="23" customWidth="1"/>
    <col min="2816" max="2816" width="18.28125" style="23" customWidth="1"/>
    <col min="2817" max="2817" width="26.421875" style="23" customWidth="1"/>
    <col min="2818" max="2818" width="18.00390625" style="23" customWidth="1"/>
    <col min="2819" max="2819" width="14.28125" style="23" customWidth="1"/>
    <col min="2820" max="2820" width="12.57421875" style="23" customWidth="1"/>
    <col min="2821" max="2821" width="11.00390625" style="23" bestFit="1" customWidth="1"/>
    <col min="2822" max="2823" width="14.7109375" style="23" customWidth="1"/>
    <col min="2824" max="2824" width="29.57421875" style="23" customWidth="1"/>
    <col min="2825" max="2825" width="22.28125" style="23" customWidth="1"/>
    <col min="2826" max="2826" width="22.7109375" style="23" customWidth="1"/>
    <col min="2827" max="2827" width="25.7109375" style="23" customWidth="1"/>
    <col min="2828" max="2829" width="5.7109375" style="23" customWidth="1"/>
    <col min="2830" max="2830" width="6.7109375" style="23" customWidth="1"/>
    <col min="2831" max="2835" width="5.7109375" style="23" customWidth="1"/>
    <col min="2836" max="2836" width="6.7109375" style="23" customWidth="1"/>
    <col min="2837" max="2841" width="5.7109375" style="23" customWidth="1"/>
    <col min="2842" max="2842" width="6.7109375" style="23" customWidth="1"/>
    <col min="2843" max="2847" width="5.7109375" style="23" customWidth="1"/>
    <col min="2848" max="2856" width="6.7109375" style="23" customWidth="1"/>
    <col min="2857" max="2874" width="5.7109375" style="23" customWidth="1"/>
    <col min="2875" max="2875" width="6.7109375" style="23" customWidth="1"/>
    <col min="2876" max="2880" width="5.7109375" style="23" customWidth="1"/>
    <col min="2881" max="2881" width="52.7109375" style="23" customWidth="1"/>
    <col min="2882" max="2886" width="5.7109375" style="23" customWidth="1"/>
    <col min="2887" max="2887" width="6.7109375" style="23" customWidth="1"/>
    <col min="2888" max="2892" width="5.7109375" style="23" customWidth="1"/>
    <col min="2893" max="2893" width="6.7109375" style="23" customWidth="1"/>
    <col min="2894" max="2905" width="5.7109375" style="23" customWidth="1"/>
    <col min="2906" max="3070" width="11.421875" style="23" customWidth="1"/>
    <col min="3071" max="3071" width="33.421875" style="23" customWidth="1"/>
    <col min="3072" max="3072" width="18.28125" style="23" customWidth="1"/>
    <col min="3073" max="3073" width="26.421875" style="23" customWidth="1"/>
    <col min="3074" max="3074" width="18.00390625" style="23" customWidth="1"/>
    <col min="3075" max="3075" width="14.28125" style="23" customWidth="1"/>
    <col min="3076" max="3076" width="12.57421875" style="23" customWidth="1"/>
    <col min="3077" max="3077" width="11.00390625" style="23" bestFit="1" customWidth="1"/>
    <col min="3078" max="3079" width="14.7109375" style="23" customWidth="1"/>
    <col min="3080" max="3080" width="29.57421875" style="23" customWidth="1"/>
    <col min="3081" max="3081" width="22.28125" style="23" customWidth="1"/>
    <col min="3082" max="3082" width="22.7109375" style="23" customWidth="1"/>
    <col min="3083" max="3083" width="25.7109375" style="23" customWidth="1"/>
    <col min="3084" max="3085" width="5.7109375" style="23" customWidth="1"/>
    <col min="3086" max="3086" width="6.7109375" style="23" customWidth="1"/>
    <col min="3087" max="3091" width="5.7109375" style="23" customWidth="1"/>
    <col min="3092" max="3092" width="6.7109375" style="23" customWidth="1"/>
    <col min="3093" max="3097" width="5.7109375" style="23" customWidth="1"/>
    <col min="3098" max="3098" width="6.7109375" style="23" customWidth="1"/>
    <col min="3099" max="3103" width="5.7109375" style="23" customWidth="1"/>
    <col min="3104" max="3112" width="6.7109375" style="23" customWidth="1"/>
    <col min="3113" max="3130" width="5.7109375" style="23" customWidth="1"/>
    <col min="3131" max="3131" width="6.7109375" style="23" customWidth="1"/>
    <col min="3132" max="3136" width="5.7109375" style="23" customWidth="1"/>
    <col min="3137" max="3137" width="52.7109375" style="23" customWidth="1"/>
    <col min="3138" max="3142" width="5.7109375" style="23" customWidth="1"/>
    <col min="3143" max="3143" width="6.7109375" style="23" customWidth="1"/>
    <col min="3144" max="3148" width="5.7109375" style="23" customWidth="1"/>
    <col min="3149" max="3149" width="6.7109375" style="23" customWidth="1"/>
    <col min="3150" max="3161" width="5.7109375" style="23" customWidth="1"/>
    <col min="3162" max="3326" width="11.421875" style="23" customWidth="1"/>
    <col min="3327" max="3327" width="33.421875" style="23" customWidth="1"/>
    <col min="3328" max="3328" width="18.28125" style="23" customWidth="1"/>
    <col min="3329" max="3329" width="26.421875" style="23" customWidth="1"/>
    <col min="3330" max="3330" width="18.00390625" style="23" customWidth="1"/>
    <col min="3331" max="3331" width="14.28125" style="23" customWidth="1"/>
    <col min="3332" max="3332" width="12.57421875" style="23" customWidth="1"/>
    <col min="3333" max="3333" width="11.00390625" style="23" bestFit="1" customWidth="1"/>
    <col min="3334" max="3335" width="14.7109375" style="23" customWidth="1"/>
    <col min="3336" max="3336" width="29.57421875" style="23" customWidth="1"/>
    <col min="3337" max="3337" width="22.28125" style="23" customWidth="1"/>
    <col min="3338" max="3338" width="22.7109375" style="23" customWidth="1"/>
    <col min="3339" max="3339" width="25.7109375" style="23" customWidth="1"/>
    <col min="3340" max="3341" width="5.7109375" style="23" customWidth="1"/>
    <col min="3342" max="3342" width="6.7109375" style="23" customWidth="1"/>
    <col min="3343" max="3347" width="5.7109375" style="23" customWidth="1"/>
    <col min="3348" max="3348" width="6.7109375" style="23" customWidth="1"/>
    <col min="3349" max="3353" width="5.7109375" style="23" customWidth="1"/>
    <col min="3354" max="3354" width="6.7109375" style="23" customWidth="1"/>
    <col min="3355" max="3359" width="5.7109375" style="23" customWidth="1"/>
    <col min="3360" max="3368" width="6.7109375" style="23" customWidth="1"/>
    <col min="3369" max="3386" width="5.7109375" style="23" customWidth="1"/>
    <col min="3387" max="3387" width="6.7109375" style="23" customWidth="1"/>
    <col min="3388" max="3392" width="5.7109375" style="23" customWidth="1"/>
    <col min="3393" max="3393" width="52.7109375" style="23" customWidth="1"/>
    <col min="3394" max="3398" width="5.7109375" style="23" customWidth="1"/>
    <col min="3399" max="3399" width="6.7109375" style="23" customWidth="1"/>
    <col min="3400" max="3404" width="5.7109375" style="23" customWidth="1"/>
    <col min="3405" max="3405" width="6.7109375" style="23" customWidth="1"/>
    <col min="3406" max="3417" width="5.7109375" style="23" customWidth="1"/>
    <col min="3418" max="3582" width="11.421875" style="23" customWidth="1"/>
    <col min="3583" max="3583" width="33.421875" style="23" customWidth="1"/>
    <col min="3584" max="3584" width="18.28125" style="23" customWidth="1"/>
    <col min="3585" max="3585" width="26.421875" style="23" customWidth="1"/>
    <col min="3586" max="3586" width="18.00390625" style="23" customWidth="1"/>
    <col min="3587" max="3587" width="14.28125" style="23" customWidth="1"/>
    <col min="3588" max="3588" width="12.57421875" style="23" customWidth="1"/>
    <col min="3589" max="3589" width="11.00390625" style="23" bestFit="1" customWidth="1"/>
    <col min="3590" max="3591" width="14.7109375" style="23" customWidth="1"/>
    <col min="3592" max="3592" width="29.57421875" style="23" customWidth="1"/>
    <col min="3593" max="3593" width="22.28125" style="23" customWidth="1"/>
    <col min="3594" max="3594" width="22.7109375" style="23" customWidth="1"/>
    <col min="3595" max="3595" width="25.7109375" style="23" customWidth="1"/>
    <col min="3596" max="3597" width="5.7109375" style="23" customWidth="1"/>
    <col min="3598" max="3598" width="6.7109375" style="23" customWidth="1"/>
    <col min="3599" max="3603" width="5.7109375" style="23" customWidth="1"/>
    <col min="3604" max="3604" width="6.7109375" style="23" customWidth="1"/>
    <col min="3605" max="3609" width="5.7109375" style="23" customWidth="1"/>
    <col min="3610" max="3610" width="6.7109375" style="23" customWidth="1"/>
    <col min="3611" max="3615" width="5.7109375" style="23" customWidth="1"/>
    <col min="3616" max="3624" width="6.7109375" style="23" customWidth="1"/>
    <col min="3625" max="3642" width="5.7109375" style="23" customWidth="1"/>
    <col min="3643" max="3643" width="6.7109375" style="23" customWidth="1"/>
    <col min="3644" max="3648" width="5.7109375" style="23" customWidth="1"/>
    <col min="3649" max="3649" width="52.7109375" style="23" customWidth="1"/>
    <col min="3650" max="3654" width="5.7109375" style="23" customWidth="1"/>
    <col min="3655" max="3655" width="6.7109375" style="23" customWidth="1"/>
    <col min="3656" max="3660" width="5.7109375" style="23" customWidth="1"/>
    <col min="3661" max="3661" width="6.7109375" style="23" customWidth="1"/>
    <col min="3662" max="3673" width="5.7109375" style="23" customWidth="1"/>
    <col min="3674" max="3838" width="11.421875" style="23" customWidth="1"/>
    <col min="3839" max="3839" width="33.421875" style="23" customWidth="1"/>
    <col min="3840" max="3840" width="18.28125" style="23" customWidth="1"/>
    <col min="3841" max="3841" width="26.421875" style="23" customWidth="1"/>
    <col min="3842" max="3842" width="18.00390625" style="23" customWidth="1"/>
    <col min="3843" max="3843" width="14.28125" style="23" customWidth="1"/>
    <col min="3844" max="3844" width="12.57421875" style="23" customWidth="1"/>
    <col min="3845" max="3845" width="11.00390625" style="23" bestFit="1" customWidth="1"/>
    <col min="3846" max="3847" width="14.7109375" style="23" customWidth="1"/>
    <col min="3848" max="3848" width="29.57421875" style="23" customWidth="1"/>
    <col min="3849" max="3849" width="22.28125" style="23" customWidth="1"/>
    <col min="3850" max="3850" width="22.7109375" style="23" customWidth="1"/>
    <col min="3851" max="3851" width="25.7109375" style="23" customWidth="1"/>
    <col min="3852" max="3853" width="5.7109375" style="23" customWidth="1"/>
    <col min="3854" max="3854" width="6.7109375" style="23" customWidth="1"/>
    <col min="3855" max="3859" width="5.7109375" style="23" customWidth="1"/>
    <col min="3860" max="3860" width="6.7109375" style="23" customWidth="1"/>
    <col min="3861" max="3865" width="5.7109375" style="23" customWidth="1"/>
    <col min="3866" max="3866" width="6.7109375" style="23" customWidth="1"/>
    <col min="3867" max="3871" width="5.7109375" style="23" customWidth="1"/>
    <col min="3872" max="3880" width="6.7109375" style="23" customWidth="1"/>
    <col min="3881" max="3898" width="5.7109375" style="23" customWidth="1"/>
    <col min="3899" max="3899" width="6.7109375" style="23" customWidth="1"/>
    <col min="3900" max="3904" width="5.7109375" style="23" customWidth="1"/>
    <col min="3905" max="3905" width="52.7109375" style="23" customWidth="1"/>
    <col min="3906" max="3910" width="5.7109375" style="23" customWidth="1"/>
    <col min="3911" max="3911" width="6.7109375" style="23" customWidth="1"/>
    <col min="3912" max="3916" width="5.7109375" style="23" customWidth="1"/>
    <col min="3917" max="3917" width="6.7109375" style="23" customWidth="1"/>
    <col min="3918" max="3929" width="5.7109375" style="23" customWidth="1"/>
    <col min="3930" max="4094" width="11.421875" style="23" customWidth="1"/>
    <col min="4095" max="4095" width="33.421875" style="23" customWidth="1"/>
    <col min="4096" max="4096" width="18.28125" style="23" customWidth="1"/>
    <col min="4097" max="4097" width="26.421875" style="23" customWidth="1"/>
    <col min="4098" max="4098" width="18.00390625" style="23" customWidth="1"/>
    <col min="4099" max="4099" width="14.28125" style="23" customWidth="1"/>
    <col min="4100" max="4100" width="12.57421875" style="23" customWidth="1"/>
    <col min="4101" max="4101" width="11.00390625" style="23" bestFit="1" customWidth="1"/>
    <col min="4102" max="4103" width="14.7109375" style="23" customWidth="1"/>
    <col min="4104" max="4104" width="29.57421875" style="23" customWidth="1"/>
    <col min="4105" max="4105" width="22.28125" style="23" customWidth="1"/>
    <col min="4106" max="4106" width="22.7109375" style="23" customWidth="1"/>
    <col min="4107" max="4107" width="25.7109375" style="23" customWidth="1"/>
    <col min="4108" max="4109" width="5.7109375" style="23" customWidth="1"/>
    <col min="4110" max="4110" width="6.7109375" style="23" customWidth="1"/>
    <col min="4111" max="4115" width="5.7109375" style="23" customWidth="1"/>
    <col min="4116" max="4116" width="6.7109375" style="23" customWidth="1"/>
    <col min="4117" max="4121" width="5.7109375" style="23" customWidth="1"/>
    <col min="4122" max="4122" width="6.7109375" style="23" customWidth="1"/>
    <col min="4123" max="4127" width="5.7109375" style="23" customWidth="1"/>
    <col min="4128" max="4136" width="6.7109375" style="23" customWidth="1"/>
    <col min="4137" max="4154" width="5.7109375" style="23" customWidth="1"/>
    <col min="4155" max="4155" width="6.7109375" style="23" customWidth="1"/>
    <col min="4156" max="4160" width="5.7109375" style="23" customWidth="1"/>
    <col min="4161" max="4161" width="52.7109375" style="23" customWidth="1"/>
    <col min="4162" max="4166" width="5.7109375" style="23" customWidth="1"/>
    <col min="4167" max="4167" width="6.7109375" style="23" customWidth="1"/>
    <col min="4168" max="4172" width="5.7109375" style="23" customWidth="1"/>
    <col min="4173" max="4173" width="6.7109375" style="23" customWidth="1"/>
    <col min="4174" max="4185" width="5.7109375" style="23" customWidth="1"/>
    <col min="4186" max="4350" width="11.421875" style="23" customWidth="1"/>
    <col min="4351" max="4351" width="33.421875" style="23" customWidth="1"/>
    <col min="4352" max="4352" width="18.28125" style="23" customWidth="1"/>
    <col min="4353" max="4353" width="26.421875" style="23" customWidth="1"/>
    <col min="4354" max="4354" width="18.00390625" style="23" customWidth="1"/>
    <col min="4355" max="4355" width="14.28125" style="23" customWidth="1"/>
    <col min="4356" max="4356" width="12.57421875" style="23" customWidth="1"/>
    <col min="4357" max="4357" width="11.00390625" style="23" bestFit="1" customWidth="1"/>
    <col min="4358" max="4359" width="14.7109375" style="23" customWidth="1"/>
    <col min="4360" max="4360" width="29.57421875" style="23" customWidth="1"/>
    <col min="4361" max="4361" width="22.28125" style="23" customWidth="1"/>
    <col min="4362" max="4362" width="22.7109375" style="23" customWidth="1"/>
    <col min="4363" max="4363" width="25.7109375" style="23" customWidth="1"/>
    <col min="4364" max="4365" width="5.7109375" style="23" customWidth="1"/>
    <col min="4366" max="4366" width="6.7109375" style="23" customWidth="1"/>
    <col min="4367" max="4371" width="5.7109375" style="23" customWidth="1"/>
    <col min="4372" max="4372" width="6.7109375" style="23" customWidth="1"/>
    <col min="4373" max="4377" width="5.7109375" style="23" customWidth="1"/>
    <col min="4378" max="4378" width="6.7109375" style="23" customWidth="1"/>
    <col min="4379" max="4383" width="5.7109375" style="23" customWidth="1"/>
    <col min="4384" max="4392" width="6.7109375" style="23" customWidth="1"/>
    <col min="4393" max="4410" width="5.7109375" style="23" customWidth="1"/>
    <col min="4411" max="4411" width="6.7109375" style="23" customWidth="1"/>
    <col min="4412" max="4416" width="5.7109375" style="23" customWidth="1"/>
    <col min="4417" max="4417" width="52.7109375" style="23" customWidth="1"/>
    <col min="4418" max="4422" width="5.7109375" style="23" customWidth="1"/>
    <col min="4423" max="4423" width="6.7109375" style="23" customWidth="1"/>
    <col min="4424" max="4428" width="5.7109375" style="23" customWidth="1"/>
    <col min="4429" max="4429" width="6.7109375" style="23" customWidth="1"/>
    <col min="4430" max="4441" width="5.7109375" style="23" customWidth="1"/>
    <col min="4442" max="4606" width="11.421875" style="23" customWidth="1"/>
    <col min="4607" max="4607" width="33.421875" style="23" customWidth="1"/>
    <col min="4608" max="4608" width="18.28125" style="23" customWidth="1"/>
    <col min="4609" max="4609" width="26.421875" style="23" customWidth="1"/>
    <col min="4610" max="4610" width="18.00390625" style="23" customWidth="1"/>
    <col min="4611" max="4611" width="14.28125" style="23" customWidth="1"/>
    <col min="4612" max="4612" width="12.57421875" style="23" customWidth="1"/>
    <col min="4613" max="4613" width="11.00390625" style="23" bestFit="1" customWidth="1"/>
    <col min="4614" max="4615" width="14.7109375" style="23" customWidth="1"/>
    <col min="4616" max="4616" width="29.57421875" style="23" customWidth="1"/>
    <col min="4617" max="4617" width="22.28125" style="23" customWidth="1"/>
    <col min="4618" max="4618" width="22.7109375" style="23" customWidth="1"/>
    <col min="4619" max="4619" width="25.7109375" style="23" customWidth="1"/>
    <col min="4620" max="4621" width="5.7109375" style="23" customWidth="1"/>
    <col min="4622" max="4622" width="6.7109375" style="23" customWidth="1"/>
    <col min="4623" max="4627" width="5.7109375" style="23" customWidth="1"/>
    <col min="4628" max="4628" width="6.7109375" style="23" customWidth="1"/>
    <col min="4629" max="4633" width="5.7109375" style="23" customWidth="1"/>
    <col min="4634" max="4634" width="6.7109375" style="23" customWidth="1"/>
    <col min="4635" max="4639" width="5.7109375" style="23" customWidth="1"/>
    <col min="4640" max="4648" width="6.7109375" style="23" customWidth="1"/>
    <col min="4649" max="4666" width="5.7109375" style="23" customWidth="1"/>
    <col min="4667" max="4667" width="6.7109375" style="23" customWidth="1"/>
    <col min="4668" max="4672" width="5.7109375" style="23" customWidth="1"/>
    <col min="4673" max="4673" width="52.7109375" style="23" customWidth="1"/>
    <col min="4674" max="4678" width="5.7109375" style="23" customWidth="1"/>
    <col min="4679" max="4679" width="6.7109375" style="23" customWidth="1"/>
    <col min="4680" max="4684" width="5.7109375" style="23" customWidth="1"/>
    <col min="4685" max="4685" width="6.7109375" style="23" customWidth="1"/>
    <col min="4686" max="4697" width="5.7109375" style="23" customWidth="1"/>
    <col min="4698" max="4862" width="11.421875" style="23" customWidth="1"/>
    <col min="4863" max="4863" width="33.421875" style="23" customWidth="1"/>
    <col min="4864" max="4864" width="18.28125" style="23" customWidth="1"/>
    <col min="4865" max="4865" width="26.421875" style="23" customWidth="1"/>
    <col min="4866" max="4866" width="18.00390625" style="23" customWidth="1"/>
    <col min="4867" max="4867" width="14.28125" style="23" customWidth="1"/>
    <col min="4868" max="4868" width="12.57421875" style="23" customWidth="1"/>
    <col min="4869" max="4869" width="11.00390625" style="23" bestFit="1" customWidth="1"/>
    <col min="4870" max="4871" width="14.7109375" style="23" customWidth="1"/>
    <col min="4872" max="4872" width="29.57421875" style="23" customWidth="1"/>
    <col min="4873" max="4873" width="22.28125" style="23" customWidth="1"/>
    <col min="4874" max="4874" width="22.7109375" style="23" customWidth="1"/>
    <col min="4875" max="4875" width="25.7109375" style="23" customWidth="1"/>
    <col min="4876" max="4877" width="5.7109375" style="23" customWidth="1"/>
    <col min="4878" max="4878" width="6.7109375" style="23" customWidth="1"/>
    <col min="4879" max="4883" width="5.7109375" style="23" customWidth="1"/>
    <col min="4884" max="4884" width="6.7109375" style="23" customWidth="1"/>
    <col min="4885" max="4889" width="5.7109375" style="23" customWidth="1"/>
    <col min="4890" max="4890" width="6.7109375" style="23" customWidth="1"/>
    <col min="4891" max="4895" width="5.7109375" style="23" customWidth="1"/>
    <col min="4896" max="4904" width="6.7109375" style="23" customWidth="1"/>
    <col min="4905" max="4922" width="5.7109375" style="23" customWidth="1"/>
    <col min="4923" max="4923" width="6.7109375" style="23" customWidth="1"/>
    <col min="4924" max="4928" width="5.7109375" style="23" customWidth="1"/>
    <col min="4929" max="4929" width="52.7109375" style="23" customWidth="1"/>
    <col min="4930" max="4934" width="5.7109375" style="23" customWidth="1"/>
    <col min="4935" max="4935" width="6.7109375" style="23" customWidth="1"/>
    <col min="4936" max="4940" width="5.7109375" style="23" customWidth="1"/>
    <col min="4941" max="4941" width="6.7109375" style="23" customWidth="1"/>
    <col min="4942" max="4953" width="5.7109375" style="23" customWidth="1"/>
    <col min="4954" max="5118" width="11.421875" style="23" customWidth="1"/>
    <col min="5119" max="5119" width="33.421875" style="23" customWidth="1"/>
    <col min="5120" max="5120" width="18.28125" style="23" customWidth="1"/>
    <col min="5121" max="5121" width="26.421875" style="23" customWidth="1"/>
    <col min="5122" max="5122" width="18.00390625" style="23" customWidth="1"/>
    <col min="5123" max="5123" width="14.28125" style="23" customWidth="1"/>
    <col min="5124" max="5124" width="12.57421875" style="23" customWidth="1"/>
    <col min="5125" max="5125" width="11.00390625" style="23" bestFit="1" customWidth="1"/>
    <col min="5126" max="5127" width="14.7109375" style="23" customWidth="1"/>
    <col min="5128" max="5128" width="29.57421875" style="23" customWidth="1"/>
    <col min="5129" max="5129" width="22.28125" style="23" customWidth="1"/>
    <col min="5130" max="5130" width="22.7109375" style="23" customWidth="1"/>
    <col min="5131" max="5131" width="25.7109375" style="23" customWidth="1"/>
    <col min="5132" max="5133" width="5.7109375" style="23" customWidth="1"/>
    <col min="5134" max="5134" width="6.7109375" style="23" customWidth="1"/>
    <col min="5135" max="5139" width="5.7109375" style="23" customWidth="1"/>
    <col min="5140" max="5140" width="6.7109375" style="23" customWidth="1"/>
    <col min="5141" max="5145" width="5.7109375" style="23" customWidth="1"/>
    <col min="5146" max="5146" width="6.7109375" style="23" customWidth="1"/>
    <col min="5147" max="5151" width="5.7109375" style="23" customWidth="1"/>
    <col min="5152" max="5160" width="6.7109375" style="23" customWidth="1"/>
    <col min="5161" max="5178" width="5.7109375" style="23" customWidth="1"/>
    <col min="5179" max="5179" width="6.7109375" style="23" customWidth="1"/>
    <col min="5180" max="5184" width="5.7109375" style="23" customWidth="1"/>
    <col min="5185" max="5185" width="52.7109375" style="23" customWidth="1"/>
    <col min="5186" max="5190" width="5.7109375" style="23" customWidth="1"/>
    <col min="5191" max="5191" width="6.7109375" style="23" customWidth="1"/>
    <col min="5192" max="5196" width="5.7109375" style="23" customWidth="1"/>
    <col min="5197" max="5197" width="6.7109375" style="23" customWidth="1"/>
    <col min="5198" max="5209" width="5.7109375" style="23" customWidth="1"/>
    <col min="5210" max="5374" width="11.421875" style="23" customWidth="1"/>
    <col min="5375" max="5375" width="33.421875" style="23" customWidth="1"/>
    <col min="5376" max="5376" width="18.28125" style="23" customWidth="1"/>
    <col min="5377" max="5377" width="26.421875" style="23" customWidth="1"/>
    <col min="5378" max="5378" width="18.00390625" style="23" customWidth="1"/>
    <col min="5379" max="5379" width="14.28125" style="23" customWidth="1"/>
    <col min="5380" max="5380" width="12.57421875" style="23" customWidth="1"/>
    <col min="5381" max="5381" width="11.00390625" style="23" bestFit="1" customWidth="1"/>
    <col min="5382" max="5383" width="14.7109375" style="23" customWidth="1"/>
    <col min="5384" max="5384" width="29.57421875" style="23" customWidth="1"/>
    <col min="5385" max="5385" width="22.28125" style="23" customWidth="1"/>
    <col min="5386" max="5386" width="22.7109375" style="23" customWidth="1"/>
    <col min="5387" max="5387" width="25.7109375" style="23" customWidth="1"/>
    <col min="5388" max="5389" width="5.7109375" style="23" customWidth="1"/>
    <col min="5390" max="5390" width="6.7109375" style="23" customWidth="1"/>
    <col min="5391" max="5395" width="5.7109375" style="23" customWidth="1"/>
    <col min="5396" max="5396" width="6.7109375" style="23" customWidth="1"/>
    <col min="5397" max="5401" width="5.7109375" style="23" customWidth="1"/>
    <col min="5402" max="5402" width="6.7109375" style="23" customWidth="1"/>
    <col min="5403" max="5407" width="5.7109375" style="23" customWidth="1"/>
    <col min="5408" max="5416" width="6.7109375" style="23" customWidth="1"/>
    <col min="5417" max="5434" width="5.7109375" style="23" customWidth="1"/>
    <col min="5435" max="5435" width="6.7109375" style="23" customWidth="1"/>
    <col min="5436" max="5440" width="5.7109375" style="23" customWidth="1"/>
    <col min="5441" max="5441" width="52.7109375" style="23" customWidth="1"/>
    <col min="5442" max="5446" width="5.7109375" style="23" customWidth="1"/>
    <col min="5447" max="5447" width="6.7109375" style="23" customWidth="1"/>
    <col min="5448" max="5452" width="5.7109375" style="23" customWidth="1"/>
    <col min="5453" max="5453" width="6.7109375" style="23" customWidth="1"/>
    <col min="5454" max="5465" width="5.7109375" style="23" customWidth="1"/>
    <col min="5466" max="5630" width="11.421875" style="23" customWidth="1"/>
    <col min="5631" max="5631" width="33.421875" style="23" customWidth="1"/>
    <col min="5632" max="5632" width="18.28125" style="23" customWidth="1"/>
    <col min="5633" max="5633" width="26.421875" style="23" customWidth="1"/>
    <col min="5634" max="5634" width="18.00390625" style="23" customWidth="1"/>
    <col min="5635" max="5635" width="14.28125" style="23" customWidth="1"/>
    <col min="5636" max="5636" width="12.57421875" style="23" customWidth="1"/>
    <col min="5637" max="5637" width="11.00390625" style="23" bestFit="1" customWidth="1"/>
    <col min="5638" max="5639" width="14.7109375" style="23" customWidth="1"/>
    <col min="5640" max="5640" width="29.57421875" style="23" customWidth="1"/>
    <col min="5641" max="5641" width="22.28125" style="23" customWidth="1"/>
    <col min="5642" max="5642" width="22.7109375" style="23" customWidth="1"/>
    <col min="5643" max="5643" width="25.7109375" style="23" customWidth="1"/>
    <col min="5644" max="5645" width="5.7109375" style="23" customWidth="1"/>
    <col min="5646" max="5646" width="6.7109375" style="23" customWidth="1"/>
    <col min="5647" max="5651" width="5.7109375" style="23" customWidth="1"/>
    <col min="5652" max="5652" width="6.7109375" style="23" customWidth="1"/>
    <col min="5653" max="5657" width="5.7109375" style="23" customWidth="1"/>
    <col min="5658" max="5658" width="6.7109375" style="23" customWidth="1"/>
    <col min="5659" max="5663" width="5.7109375" style="23" customWidth="1"/>
    <col min="5664" max="5672" width="6.7109375" style="23" customWidth="1"/>
    <col min="5673" max="5690" width="5.7109375" style="23" customWidth="1"/>
    <col min="5691" max="5691" width="6.7109375" style="23" customWidth="1"/>
    <col min="5692" max="5696" width="5.7109375" style="23" customWidth="1"/>
    <col min="5697" max="5697" width="52.7109375" style="23" customWidth="1"/>
    <col min="5698" max="5702" width="5.7109375" style="23" customWidth="1"/>
    <col min="5703" max="5703" width="6.7109375" style="23" customWidth="1"/>
    <col min="5704" max="5708" width="5.7109375" style="23" customWidth="1"/>
    <col min="5709" max="5709" width="6.7109375" style="23" customWidth="1"/>
    <col min="5710" max="5721" width="5.7109375" style="23" customWidth="1"/>
    <col min="5722" max="5886" width="11.421875" style="23" customWidth="1"/>
    <col min="5887" max="5887" width="33.421875" style="23" customWidth="1"/>
    <col min="5888" max="5888" width="18.28125" style="23" customWidth="1"/>
    <col min="5889" max="5889" width="26.421875" style="23" customWidth="1"/>
    <col min="5890" max="5890" width="18.00390625" style="23" customWidth="1"/>
    <col min="5891" max="5891" width="14.28125" style="23" customWidth="1"/>
    <col min="5892" max="5892" width="12.57421875" style="23" customWidth="1"/>
    <col min="5893" max="5893" width="11.00390625" style="23" bestFit="1" customWidth="1"/>
    <col min="5894" max="5895" width="14.7109375" style="23" customWidth="1"/>
    <col min="5896" max="5896" width="29.57421875" style="23" customWidth="1"/>
    <col min="5897" max="5897" width="22.28125" style="23" customWidth="1"/>
    <col min="5898" max="5898" width="22.7109375" style="23" customWidth="1"/>
    <col min="5899" max="5899" width="25.7109375" style="23" customWidth="1"/>
    <col min="5900" max="5901" width="5.7109375" style="23" customWidth="1"/>
    <col min="5902" max="5902" width="6.7109375" style="23" customWidth="1"/>
    <col min="5903" max="5907" width="5.7109375" style="23" customWidth="1"/>
    <col min="5908" max="5908" width="6.7109375" style="23" customWidth="1"/>
    <col min="5909" max="5913" width="5.7109375" style="23" customWidth="1"/>
    <col min="5914" max="5914" width="6.7109375" style="23" customWidth="1"/>
    <col min="5915" max="5919" width="5.7109375" style="23" customWidth="1"/>
    <col min="5920" max="5928" width="6.7109375" style="23" customWidth="1"/>
    <col min="5929" max="5946" width="5.7109375" style="23" customWidth="1"/>
    <col min="5947" max="5947" width="6.7109375" style="23" customWidth="1"/>
    <col min="5948" max="5952" width="5.7109375" style="23" customWidth="1"/>
    <col min="5953" max="5953" width="52.7109375" style="23" customWidth="1"/>
    <col min="5954" max="5958" width="5.7109375" style="23" customWidth="1"/>
    <col min="5959" max="5959" width="6.7109375" style="23" customWidth="1"/>
    <col min="5960" max="5964" width="5.7109375" style="23" customWidth="1"/>
    <col min="5965" max="5965" width="6.7109375" style="23" customWidth="1"/>
    <col min="5966" max="5977" width="5.7109375" style="23" customWidth="1"/>
    <col min="5978" max="6142" width="11.421875" style="23" customWidth="1"/>
    <col min="6143" max="6143" width="33.421875" style="23" customWidth="1"/>
    <col min="6144" max="6144" width="18.28125" style="23" customWidth="1"/>
    <col min="6145" max="6145" width="26.421875" style="23" customWidth="1"/>
    <col min="6146" max="6146" width="18.00390625" style="23" customWidth="1"/>
    <col min="6147" max="6147" width="14.28125" style="23" customWidth="1"/>
    <col min="6148" max="6148" width="12.57421875" style="23" customWidth="1"/>
    <col min="6149" max="6149" width="11.00390625" style="23" bestFit="1" customWidth="1"/>
    <col min="6150" max="6151" width="14.7109375" style="23" customWidth="1"/>
    <col min="6152" max="6152" width="29.57421875" style="23" customWidth="1"/>
    <col min="6153" max="6153" width="22.28125" style="23" customWidth="1"/>
    <col min="6154" max="6154" width="22.7109375" style="23" customWidth="1"/>
    <col min="6155" max="6155" width="25.7109375" style="23" customWidth="1"/>
    <col min="6156" max="6157" width="5.7109375" style="23" customWidth="1"/>
    <col min="6158" max="6158" width="6.7109375" style="23" customWidth="1"/>
    <col min="6159" max="6163" width="5.7109375" style="23" customWidth="1"/>
    <col min="6164" max="6164" width="6.7109375" style="23" customWidth="1"/>
    <col min="6165" max="6169" width="5.7109375" style="23" customWidth="1"/>
    <col min="6170" max="6170" width="6.7109375" style="23" customWidth="1"/>
    <col min="6171" max="6175" width="5.7109375" style="23" customWidth="1"/>
    <col min="6176" max="6184" width="6.7109375" style="23" customWidth="1"/>
    <col min="6185" max="6202" width="5.7109375" style="23" customWidth="1"/>
    <col min="6203" max="6203" width="6.7109375" style="23" customWidth="1"/>
    <col min="6204" max="6208" width="5.7109375" style="23" customWidth="1"/>
    <col min="6209" max="6209" width="52.7109375" style="23" customWidth="1"/>
    <col min="6210" max="6214" width="5.7109375" style="23" customWidth="1"/>
    <col min="6215" max="6215" width="6.7109375" style="23" customWidth="1"/>
    <col min="6216" max="6220" width="5.7109375" style="23" customWidth="1"/>
    <col min="6221" max="6221" width="6.7109375" style="23" customWidth="1"/>
    <col min="6222" max="6233" width="5.7109375" style="23" customWidth="1"/>
    <col min="6234" max="6398" width="11.421875" style="23" customWidth="1"/>
    <col min="6399" max="6399" width="33.421875" style="23" customWidth="1"/>
    <col min="6400" max="6400" width="18.28125" style="23" customWidth="1"/>
    <col min="6401" max="6401" width="26.421875" style="23" customWidth="1"/>
    <col min="6402" max="6402" width="18.00390625" style="23" customWidth="1"/>
    <col min="6403" max="6403" width="14.28125" style="23" customWidth="1"/>
    <col min="6404" max="6404" width="12.57421875" style="23" customWidth="1"/>
    <col min="6405" max="6405" width="11.00390625" style="23" bestFit="1" customWidth="1"/>
    <col min="6406" max="6407" width="14.7109375" style="23" customWidth="1"/>
    <col min="6408" max="6408" width="29.57421875" style="23" customWidth="1"/>
    <col min="6409" max="6409" width="22.28125" style="23" customWidth="1"/>
    <col min="6410" max="6410" width="22.7109375" style="23" customWidth="1"/>
    <col min="6411" max="6411" width="25.7109375" style="23" customWidth="1"/>
    <col min="6412" max="6413" width="5.7109375" style="23" customWidth="1"/>
    <col min="6414" max="6414" width="6.7109375" style="23" customWidth="1"/>
    <col min="6415" max="6419" width="5.7109375" style="23" customWidth="1"/>
    <col min="6420" max="6420" width="6.7109375" style="23" customWidth="1"/>
    <col min="6421" max="6425" width="5.7109375" style="23" customWidth="1"/>
    <col min="6426" max="6426" width="6.7109375" style="23" customWidth="1"/>
    <col min="6427" max="6431" width="5.7109375" style="23" customWidth="1"/>
    <col min="6432" max="6440" width="6.7109375" style="23" customWidth="1"/>
    <col min="6441" max="6458" width="5.7109375" style="23" customWidth="1"/>
    <col min="6459" max="6459" width="6.7109375" style="23" customWidth="1"/>
    <col min="6460" max="6464" width="5.7109375" style="23" customWidth="1"/>
    <col min="6465" max="6465" width="52.7109375" style="23" customWidth="1"/>
    <col min="6466" max="6470" width="5.7109375" style="23" customWidth="1"/>
    <col min="6471" max="6471" width="6.7109375" style="23" customWidth="1"/>
    <col min="6472" max="6476" width="5.7109375" style="23" customWidth="1"/>
    <col min="6477" max="6477" width="6.7109375" style="23" customWidth="1"/>
    <col min="6478" max="6489" width="5.7109375" style="23" customWidth="1"/>
    <col min="6490" max="6654" width="11.421875" style="23" customWidth="1"/>
    <col min="6655" max="6655" width="33.421875" style="23" customWidth="1"/>
    <col min="6656" max="6656" width="18.28125" style="23" customWidth="1"/>
    <col min="6657" max="6657" width="26.421875" style="23" customWidth="1"/>
    <col min="6658" max="6658" width="18.00390625" style="23" customWidth="1"/>
    <col min="6659" max="6659" width="14.28125" style="23" customWidth="1"/>
    <col min="6660" max="6660" width="12.57421875" style="23" customWidth="1"/>
    <col min="6661" max="6661" width="11.00390625" style="23" bestFit="1" customWidth="1"/>
    <col min="6662" max="6663" width="14.7109375" style="23" customWidth="1"/>
    <col min="6664" max="6664" width="29.57421875" style="23" customWidth="1"/>
    <col min="6665" max="6665" width="22.28125" style="23" customWidth="1"/>
    <col min="6666" max="6666" width="22.7109375" style="23" customWidth="1"/>
    <col min="6667" max="6667" width="25.7109375" style="23" customWidth="1"/>
    <col min="6668" max="6669" width="5.7109375" style="23" customWidth="1"/>
    <col min="6670" max="6670" width="6.7109375" style="23" customWidth="1"/>
    <col min="6671" max="6675" width="5.7109375" style="23" customWidth="1"/>
    <col min="6676" max="6676" width="6.7109375" style="23" customWidth="1"/>
    <col min="6677" max="6681" width="5.7109375" style="23" customWidth="1"/>
    <col min="6682" max="6682" width="6.7109375" style="23" customWidth="1"/>
    <col min="6683" max="6687" width="5.7109375" style="23" customWidth="1"/>
    <col min="6688" max="6696" width="6.7109375" style="23" customWidth="1"/>
    <col min="6697" max="6714" width="5.7109375" style="23" customWidth="1"/>
    <col min="6715" max="6715" width="6.7109375" style="23" customWidth="1"/>
    <col min="6716" max="6720" width="5.7109375" style="23" customWidth="1"/>
    <col min="6721" max="6721" width="52.7109375" style="23" customWidth="1"/>
    <col min="6722" max="6726" width="5.7109375" style="23" customWidth="1"/>
    <col min="6727" max="6727" width="6.7109375" style="23" customWidth="1"/>
    <col min="6728" max="6732" width="5.7109375" style="23" customWidth="1"/>
    <col min="6733" max="6733" width="6.7109375" style="23" customWidth="1"/>
    <col min="6734" max="6745" width="5.7109375" style="23" customWidth="1"/>
    <col min="6746" max="6910" width="11.421875" style="23" customWidth="1"/>
    <col min="6911" max="6911" width="33.421875" style="23" customWidth="1"/>
    <col min="6912" max="6912" width="18.28125" style="23" customWidth="1"/>
    <col min="6913" max="6913" width="26.421875" style="23" customWidth="1"/>
    <col min="6914" max="6914" width="18.00390625" style="23" customWidth="1"/>
    <col min="6915" max="6915" width="14.28125" style="23" customWidth="1"/>
    <col min="6916" max="6916" width="12.57421875" style="23" customWidth="1"/>
    <col min="6917" max="6917" width="11.00390625" style="23" bestFit="1" customWidth="1"/>
    <col min="6918" max="6919" width="14.7109375" style="23" customWidth="1"/>
    <col min="6920" max="6920" width="29.57421875" style="23" customWidth="1"/>
    <col min="6921" max="6921" width="22.28125" style="23" customWidth="1"/>
    <col min="6922" max="6922" width="22.7109375" style="23" customWidth="1"/>
    <col min="6923" max="6923" width="25.7109375" style="23" customWidth="1"/>
    <col min="6924" max="6925" width="5.7109375" style="23" customWidth="1"/>
    <col min="6926" max="6926" width="6.7109375" style="23" customWidth="1"/>
    <col min="6927" max="6931" width="5.7109375" style="23" customWidth="1"/>
    <col min="6932" max="6932" width="6.7109375" style="23" customWidth="1"/>
    <col min="6933" max="6937" width="5.7109375" style="23" customWidth="1"/>
    <col min="6938" max="6938" width="6.7109375" style="23" customWidth="1"/>
    <col min="6939" max="6943" width="5.7109375" style="23" customWidth="1"/>
    <col min="6944" max="6952" width="6.7109375" style="23" customWidth="1"/>
    <col min="6953" max="6970" width="5.7109375" style="23" customWidth="1"/>
    <col min="6971" max="6971" width="6.7109375" style="23" customWidth="1"/>
    <col min="6972" max="6976" width="5.7109375" style="23" customWidth="1"/>
    <col min="6977" max="6977" width="52.7109375" style="23" customWidth="1"/>
    <col min="6978" max="6982" width="5.7109375" style="23" customWidth="1"/>
    <col min="6983" max="6983" width="6.7109375" style="23" customWidth="1"/>
    <col min="6984" max="6988" width="5.7109375" style="23" customWidth="1"/>
    <col min="6989" max="6989" width="6.7109375" style="23" customWidth="1"/>
    <col min="6990" max="7001" width="5.7109375" style="23" customWidth="1"/>
    <col min="7002" max="7166" width="11.421875" style="23" customWidth="1"/>
    <col min="7167" max="7167" width="33.421875" style="23" customWidth="1"/>
    <col min="7168" max="7168" width="18.28125" style="23" customWidth="1"/>
    <col min="7169" max="7169" width="26.421875" style="23" customWidth="1"/>
    <col min="7170" max="7170" width="18.00390625" style="23" customWidth="1"/>
    <col min="7171" max="7171" width="14.28125" style="23" customWidth="1"/>
    <col min="7172" max="7172" width="12.57421875" style="23" customWidth="1"/>
    <col min="7173" max="7173" width="11.00390625" style="23" bestFit="1" customWidth="1"/>
    <col min="7174" max="7175" width="14.7109375" style="23" customWidth="1"/>
    <col min="7176" max="7176" width="29.57421875" style="23" customWidth="1"/>
    <col min="7177" max="7177" width="22.28125" style="23" customWidth="1"/>
    <col min="7178" max="7178" width="22.7109375" style="23" customWidth="1"/>
    <col min="7179" max="7179" width="25.7109375" style="23" customWidth="1"/>
    <col min="7180" max="7181" width="5.7109375" style="23" customWidth="1"/>
    <col min="7182" max="7182" width="6.7109375" style="23" customWidth="1"/>
    <col min="7183" max="7187" width="5.7109375" style="23" customWidth="1"/>
    <col min="7188" max="7188" width="6.7109375" style="23" customWidth="1"/>
    <col min="7189" max="7193" width="5.7109375" style="23" customWidth="1"/>
    <col min="7194" max="7194" width="6.7109375" style="23" customWidth="1"/>
    <col min="7195" max="7199" width="5.7109375" style="23" customWidth="1"/>
    <col min="7200" max="7208" width="6.7109375" style="23" customWidth="1"/>
    <col min="7209" max="7226" width="5.7109375" style="23" customWidth="1"/>
    <col min="7227" max="7227" width="6.7109375" style="23" customWidth="1"/>
    <col min="7228" max="7232" width="5.7109375" style="23" customWidth="1"/>
    <col min="7233" max="7233" width="52.7109375" style="23" customWidth="1"/>
    <col min="7234" max="7238" width="5.7109375" style="23" customWidth="1"/>
    <col min="7239" max="7239" width="6.7109375" style="23" customWidth="1"/>
    <col min="7240" max="7244" width="5.7109375" style="23" customWidth="1"/>
    <col min="7245" max="7245" width="6.7109375" style="23" customWidth="1"/>
    <col min="7246" max="7257" width="5.7109375" style="23" customWidth="1"/>
    <col min="7258" max="7422" width="11.421875" style="23" customWidth="1"/>
    <col min="7423" max="7423" width="33.421875" style="23" customWidth="1"/>
    <col min="7424" max="7424" width="18.28125" style="23" customWidth="1"/>
    <col min="7425" max="7425" width="26.421875" style="23" customWidth="1"/>
    <col min="7426" max="7426" width="18.00390625" style="23" customWidth="1"/>
    <col min="7427" max="7427" width="14.28125" style="23" customWidth="1"/>
    <col min="7428" max="7428" width="12.57421875" style="23" customWidth="1"/>
    <col min="7429" max="7429" width="11.00390625" style="23" bestFit="1" customWidth="1"/>
    <col min="7430" max="7431" width="14.7109375" style="23" customWidth="1"/>
    <col min="7432" max="7432" width="29.57421875" style="23" customWidth="1"/>
    <col min="7433" max="7433" width="22.28125" style="23" customWidth="1"/>
    <col min="7434" max="7434" width="22.7109375" style="23" customWidth="1"/>
    <col min="7435" max="7435" width="25.7109375" style="23" customWidth="1"/>
    <col min="7436" max="7437" width="5.7109375" style="23" customWidth="1"/>
    <col min="7438" max="7438" width="6.7109375" style="23" customWidth="1"/>
    <col min="7439" max="7443" width="5.7109375" style="23" customWidth="1"/>
    <col min="7444" max="7444" width="6.7109375" style="23" customWidth="1"/>
    <col min="7445" max="7449" width="5.7109375" style="23" customWidth="1"/>
    <col min="7450" max="7450" width="6.7109375" style="23" customWidth="1"/>
    <col min="7451" max="7455" width="5.7109375" style="23" customWidth="1"/>
    <col min="7456" max="7464" width="6.7109375" style="23" customWidth="1"/>
    <col min="7465" max="7482" width="5.7109375" style="23" customWidth="1"/>
    <col min="7483" max="7483" width="6.7109375" style="23" customWidth="1"/>
    <col min="7484" max="7488" width="5.7109375" style="23" customWidth="1"/>
    <col min="7489" max="7489" width="52.7109375" style="23" customWidth="1"/>
    <col min="7490" max="7494" width="5.7109375" style="23" customWidth="1"/>
    <col min="7495" max="7495" width="6.7109375" style="23" customWidth="1"/>
    <col min="7496" max="7500" width="5.7109375" style="23" customWidth="1"/>
    <col min="7501" max="7501" width="6.7109375" style="23" customWidth="1"/>
    <col min="7502" max="7513" width="5.7109375" style="23" customWidth="1"/>
    <col min="7514" max="7678" width="11.421875" style="23" customWidth="1"/>
    <col min="7679" max="7679" width="33.421875" style="23" customWidth="1"/>
    <col min="7680" max="7680" width="18.28125" style="23" customWidth="1"/>
    <col min="7681" max="7681" width="26.421875" style="23" customWidth="1"/>
    <col min="7682" max="7682" width="18.00390625" style="23" customWidth="1"/>
    <col min="7683" max="7683" width="14.28125" style="23" customWidth="1"/>
    <col min="7684" max="7684" width="12.57421875" style="23" customWidth="1"/>
    <col min="7685" max="7685" width="11.00390625" style="23" bestFit="1" customWidth="1"/>
    <col min="7686" max="7687" width="14.7109375" style="23" customWidth="1"/>
    <col min="7688" max="7688" width="29.57421875" style="23" customWidth="1"/>
    <col min="7689" max="7689" width="22.28125" style="23" customWidth="1"/>
    <col min="7690" max="7690" width="22.7109375" style="23" customWidth="1"/>
    <col min="7691" max="7691" width="25.7109375" style="23" customWidth="1"/>
    <col min="7692" max="7693" width="5.7109375" style="23" customWidth="1"/>
    <col min="7694" max="7694" width="6.7109375" style="23" customWidth="1"/>
    <col min="7695" max="7699" width="5.7109375" style="23" customWidth="1"/>
    <col min="7700" max="7700" width="6.7109375" style="23" customWidth="1"/>
    <col min="7701" max="7705" width="5.7109375" style="23" customWidth="1"/>
    <col min="7706" max="7706" width="6.7109375" style="23" customWidth="1"/>
    <col min="7707" max="7711" width="5.7109375" style="23" customWidth="1"/>
    <col min="7712" max="7720" width="6.7109375" style="23" customWidth="1"/>
    <col min="7721" max="7738" width="5.7109375" style="23" customWidth="1"/>
    <col min="7739" max="7739" width="6.7109375" style="23" customWidth="1"/>
    <col min="7740" max="7744" width="5.7109375" style="23" customWidth="1"/>
    <col min="7745" max="7745" width="52.7109375" style="23" customWidth="1"/>
    <col min="7746" max="7750" width="5.7109375" style="23" customWidth="1"/>
    <col min="7751" max="7751" width="6.7109375" style="23" customWidth="1"/>
    <col min="7752" max="7756" width="5.7109375" style="23" customWidth="1"/>
    <col min="7757" max="7757" width="6.7109375" style="23" customWidth="1"/>
    <col min="7758" max="7769" width="5.7109375" style="23" customWidth="1"/>
    <col min="7770" max="7934" width="11.421875" style="23" customWidth="1"/>
    <col min="7935" max="7935" width="33.421875" style="23" customWidth="1"/>
    <col min="7936" max="7936" width="18.28125" style="23" customWidth="1"/>
    <col min="7937" max="7937" width="26.421875" style="23" customWidth="1"/>
    <col min="7938" max="7938" width="18.00390625" style="23" customWidth="1"/>
    <col min="7939" max="7939" width="14.28125" style="23" customWidth="1"/>
    <col min="7940" max="7940" width="12.57421875" style="23" customWidth="1"/>
    <col min="7941" max="7941" width="11.00390625" style="23" bestFit="1" customWidth="1"/>
    <col min="7942" max="7943" width="14.7109375" style="23" customWidth="1"/>
    <col min="7944" max="7944" width="29.57421875" style="23" customWidth="1"/>
    <col min="7945" max="7945" width="22.28125" style="23" customWidth="1"/>
    <col min="7946" max="7946" width="22.7109375" style="23" customWidth="1"/>
    <col min="7947" max="7947" width="25.7109375" style="23" customWidth="1"/>
    <col min="7948" max="7949" width="5.7109375" style="23" customWidth="1"/>
    <col min="7950" max="7950" width="6.7109375" style="23" customWidth="1"/>
    <col min="7951" max="7955" width="5.7109375" style="23" customWidth="1"/>
    <col min="7956" max="7956" width="6.7109375" style="23" customWidth="1"/>
    <col min="7957" max="7961" width="5.7109375" style="23" customWidth="1"/>
    <col min="7962" max="7962" width="6.7109375" style="23" customWidth="1"/>
    <col min="7963" max="7967" width="5.7109375" style="23" customWidth="1"/>
    <col min="7968" max="7976" width="6.7109375" style="23" customWidth="1"/>
    <col min="7977" max="7994" width="5.7109375" style="23" customWidth="1"/>
    <col min="7995" max="7995" width="6.7109375" style="23" customWidth="1"/>
    <col min="7996" max="8000" width="5.7109375" style="23" customWidth="1"/>
    <col min="8001" max="8001" width="52.7109375" style="23" customWidth="1"/>
    <col min="8002" max="8006" width="5.7109375" style="23" customWidth="1"/>
    <col min="8007" max="8007" width="6.7109375" style="23" customWidth="1"/>
    <col min="8008" max="8012" width="5.7109375" style="23" customWidth="1"/>
    <col min="8013" max="8013" width="6.7109375" style="23" customWidth="1"/>
    <col min="8014" max="8025" width="5.7109375" style="23" customWidth="1"/>
    <col min="8026" max="8190" width="11.421875" style="23" customWidth="1"/>
    <col min="8191" max="8191" width="33.421875" style="23" customWidth="1"/>
    <col min="8192" max="8192" width="18.28125" style="23" customWidth="1"/>
    <col min="8193" max="8193" width="26.421875" style="23" customWidth="1"/>
    <col min="8194" max="8194" width="18.00390625" style="23" customWidth="1"/>
    <col min="8195" max="8195" width="14.28125" style="23" customWidth="1"/>
    <col min="8196" max="8196" width="12.57421875" style="23" customWidth="1"/>
    <col min="8197" max="8197" width="11.00390625" style="23" bestFit="1" customWidth="1"/>
    <col min="8198" max="8199" width="14.7109375" style="23" customWidth="1"/>
    <col min="8200" max="8200" width="29.57421875" style="23" customWidth="1"/>
    <col min="8201" max="8201" width="22.28125" style="23" customWidth="1"/>
    <col min="8202" max="8202" width="22.7109375" style="23" customWidth="1"/>
    <col min="8203" max="8203" width="25.7109375" style="23" customWidth="1"/>
    <col min="8204" max="8205" width="5.7109375" style="23" customWidth="1"/>
    <col min="8206" max="8206" width="6.7109375" style="23" customWidth="1"/>
    <col min="8207" max="8211" width="5.7109375" style="23" customWidth="1"/>
    <col min="8212" max="8212" width="6.7109375" style="23" customWidth="1"/>
    <col min="8213" max="8217" width="5.7109375" style="23" customWidth="1"/>
    <col min="8218" max="8218" width="6.7109375" style="23" customWidth="1"/>
    <col min="8219" max="8223" width="5.7109375" style="23" customWidth="1"/>
    <col min="8224" max="8232" width="6.7109375" style="23" customWidth="1"/>
    <col min="8233" max="8250" width="5.7109375" style="23" customWidth="1"/>
    <col min="8251" max="8251" width="6.7109375" style="23" customWidth="1"/>
    <col min="8252" max="8256" width="5.7109375" style="23" customWidth="1"/>
    <col min="8257" max="8257" width="52.7109375" style="23" customWidth="1"/>
    <col min="8258" max="8262" width="5.7109375" style="23" customWidth="1"/>
    <col min="8263" max="8263" width="6.7109375" style="23" customWidth="1"/>
    <col min="8264" max="8268" width="5.7109375" style="23" customWidth="1"/>
    <col min="8269" max="8269" width="6.7109375" style="23" customWidth="1"/>
    <col min="8270" max="8281" width="5.7109375" style="23" customWidth="1"/>
    <col min="8282" max="8446" width="11.421875" style="23" customWidth="1"/>
    <col min="8447" max="8447" width="33.421875" style="23" customWidth="1"/>
    <col min="8448" max="8448" width="18.28125" style="23" customWidth="1"/>
    <col min="8449" max="8449" width="26.421875" style="23" customWidth="1"/>
    <col min="8450" max="8450" width="18.00390625" style="23" customWidth="1"/>
    <col min="8451" max="8451" width="14.28125" style="23" customWidth="1"/>
    <col min="8452" max="8452" width="12.57421875" style="23" customWidth="1"/>
    <col min="8453" max="8453" width="11.00390625" style="23" bestFit="1" customWidth="1"/>
    <col min="8454" max="8455" width="14.7109375" style="23" customWidth="1"/>
    <col min="8456" max="8456" width="29.57421875" style="23" customWidth="1"/>
    <col min="8457" max="8457" width="22.28125" style="23" customWidth="1"/>
    <col min="8458" max="8458" width="22.7109375" style="23" customWidth="1"/>
    <col min="8459" max="8459" width="25.7109375" style="23" customWidth="1"/>
    <col min="8460" max="8461" width="5.7109375" style="23" customWidth="1"/>
    <col min="8462" max="8462" width="6.7109375" style="23" customWidth="1"/>
    <col min="8463" max="8467" width="5.7109375" style="23" customWidth="1"/>
    <col min="8468" max="8468" width="6.7109375" style="23" customWidth="1"/>
    <col min="8469" max="8473" width="5.7109375" style="23" customWidth="1"/>
    <col min="8474" max="8474" width="6.7109375" style="23" customWidth="1"/>
    <col min="8475" max="8479" width="5.7109375" style="23" customWidth="1"/>
    <col min="8480" max="8488" width="6.7109375" style="23" customWidth="1"/>
    <col min="8489" max="8506" width="5.7109375" style="23" customWidth="1"/>
    <col min="8507" max="8507" width="6.7109375" style="23" customWidth="1"/>
    <col min="8508" max="8512" width="5.7109375" style="23" customWidth="1"/>
    <col min="8513" max="8513" width="52.7109375" style="23" customWidth="1"/>
    <col min="8514" max="8518" width="5.7109375" style="23" customWidth="1"/>
    <col min="8519" max="8519" width="6.7109375" style="23" customWidth="1"/>
    <col min="8520" max="8524" width="5.7109375" style="23" customWidth="1"/>
    <col min="8525" max="8525" width="6.7109375" style="23" customWidth="1"/>
    <col min="8526" max="8537" width="5.7109375" style="23" customWidth="1"/>
    <col min="8538" max="8702" width="11.421875" style="23" customWidth="1"/>
    <col min="8703" max="8703" width="33.421875" style="23" customWidth="1"/>
    <col min="8704" max="8704" width="18.28125" style="23" customWidth="1"/>
    <col min="8705" max="8705" width="26.421875" style="23" customWidth="1"/>
    <col min="8706" max="8706" width="18.00390625" style="23" customWidth="1"/>
    <col min="8707" max="8707" width="14.28125" style="23" customWidth="1"/>
    <col min="8708" max="8708" width="12.57421875" style="23" customWidth="1"/>
    <col min="8709" max="8709" width="11.00390625" style="23" bestFit="1" customWidth="1"/>
    <col min="8710" max="8711" width="14.7109375" style="23" customWidth="1"/>
    <col min="8712" max="8712" width="29.57421875" style="23" customWidth="1"/>
    <col min="8713" max="8713" width="22.28125" style="23" customWidth="1"/>
    <col min="8714" max="8714" width="22.7109375" style="23" customWidth="1"/>
    <col min="8715" max="8715" width="25.7109375" style="23" customWidth="1"/>
    <col min="8716" max="8717" width="5.7109375" style="23" customWidth="1"/>
    <col min="8718" max="8718" width="6.7109375" style="23" customWidth="1"/>
    <col min="8719" max="8723" width="5.7109375" style="23" customWidth="1"/>
    <col min="8724" max="8724" width="6.7109375" style="23" customWidth="1"/>
    <col min="8725" max="8729" width="5.7109375" style="23" customWidth="1"/>
    <col min="8730" max="8730" width="6.7109375" style="23" customWidth="1"/>
    <col min="8731" max="8735" width="5.7109375" style="23" customWidth="1"/>
    <col min="8736" max="8744" width="6.7109375" style="23" customWidth="1"/>
    <col min="8745" max="8762" width="5.7109375" style="23" customWidth="1"/>
    <col min="8763" max="8763" width="6.7109375" style="23" customWidth="1"/>
    <col min="8764" max="8768" width="5.7109375" style="23" customWidth="1"/>
    <col min="8769" max="8769" width="52.7109375" style="23" customWidth="1"/>
    <col min="8770" max="8774" width="5.7109375" style="23" customWidth="1"/>
    <col min="8775" max="8775" width="6.7109375" style="23" customWidth="1"/>
    <col min="8776" max="8780" width="5.7109375" style="23" customWidth="1"/>
    <col min="8781" max="8781" width="6.7109375" style="23" customWidth="1"/>
    <col min="8782" max="8793" width="5.7109375" style="23" customWidth="1"/>
    <col min="8794" max="8958" width="11.421875" style="23" customWidth="1"/>
    <col min="8959" max="8959" width="33.421875" style="23" customWidth="1"/>
    <col min="8960" max="8960" width="18.28125" style="23" customWidth="1"/>
    <col min="8961" max="8961" width="26.421875" style="23" customWidth="1"/>
    <col min="8962" max="8962" width="18.00390625" style="23" customWidth="1"/>
    <col min="8963" max="8963" width="14.28125" style="23" customWidth="1"/>
    <col min="8964" max="8964" width="12.57421875" style="23" customWidth="1"/>
    <col min="8965" max="8965" width="11.00390625" style="23" bestFit="1" customWidth="1"/>
    <col min="8966" max="8967" width="14.7109375" style="23" customWidth="1"/>
    <col min="8968" max="8968" width="29.57421875" style="23" customWidth="1"/>
    <col min="8969" max="8969" width="22.28125" style="23" customWidth="1"/>
    <col min="8970" max="8970" width="22.7109375" style="23" customWidth="1"/>
    <col min="8971" max="8971" width="25.7109375" style="23" customWidth="1"/>
    <col min="8972" max="8973" width="5.7109375" style="23" customWidth="1"/>
    <col min="8974" max="8974" width="6.7109375" style="23" customWidth="1"/>
    <col min="8975" max="8979" width="5.7109375" style="23" customWidth="1"/>
    <col min="8980" max="8980" width="6.7109375" style="23" customWidth="1"/>
    <col min="8981" max="8985" width="5.7109375" style="23" customWidth="1"/>
    <col min="8986" max="8986" width="6.7109375" style="23" customWidth="1"/>
    <col min="8987" max="8991" width="5.7109375" style="23" customWidth="1"/>
    <col min="8992" max="9000" width="6.7109375" style="23" customWidth="1"/>
    <col min="9001" max="9018" width="5.7109375" style="23" customWidth="1"/>
    <col min="9019" max="9019" width="6.7109375" style="23" customWidth="1"/>
    <col min="9020" max="9024" width="5.7109375" style="23" customWidth="1"/>
    <col min="9025" max="9025" width="52.7109375" style="23" customWidth="1"/>
    <col min="9026" max="9030" width="5.7109375" style="23" customWidth="1"/>
    <col min="9031" max="9031" width="6.7109375" style="23" customWidth="1"/>
    <col min="9032" max="9036" width="5.7109375" style="23" customWidth="1"/>
    <col min="9037" max="9037" width="6.7109375" style="23" customWidth="1"/>
    <col min="9038" max="9049" width="5.7109375" style="23" customWidth="1"/>
    <col min="9050" max="9214" width="11.421875" style="23" customWidth="1"/>
    <col min="9215" max="9215" width="33.421875" style="23" customWidth="1"/>
    <col min="9216" max="9216" width="18.28125" style="23" customWidth="1"/>
    <col min="9217" max="9217" width="26.421875" style="23" customWidth="1"/>
    <col min="9218" max="9218" width="18.00390625" style="23" customWidth="1"/>
    <col min="9219" max="9219" width="14.28125" style="23" customWidth="1"/>
    <col min="9220" max="9220" width="12.57421875" style="23" customWidth="1"/>
    <col min="9221" max="9221" width="11.00390625" style="23" bestFit="1" customWidth="1"/>
    <col min="9222" max="9223" width="14.7109375" style="23" customWidth="1"/>
    <col min="9224" max="9224" width="29.57421875" style="23" customWidth="1"/>
    <col min="9225" max="9225" width="22.28125" style="23" customWidth="1"/>
    <col min="9226" max="9226" width="22.7109375" style="23" customWidth="1"/>
    <col min="9227" max="9227" width="25.7109375" style="23" customWidth="1"/>
    <col min="9228" max="9229" width="5.7109375" style="23" customWidth="1"/>
    <col min="9230" max="9230" width="6.7109375" style="23" customWidth="1"/>
    <col min="9231" max="9235" width="5.7109375" style="23" customWidth="1"/>
    <col min="9236" max="9236" width="6.7109375" style="23" customWidth="1"/>
    <col min="9237" max="9241" width="5.7109375" style="23" customWidth="1"/>
    <col min="9242" max="9242" width="6.7109375" style="23" customWidth="1"/>
    <col min="9243" max="9247" width="5.7109375" style="23" customWidth="1"/>
    <col min="9248" max="9256" width="6.7109375" style="23" customWidth="1"/>
    <col min="9257" max="9274" width="5.7109375" style="23" customWidth="1"/>
    <col min="9275" max="9275" width="6.7109375" style="23" customWidth="1"/>
    <col min="9276" max="9280" width="5.7109375" style="23" customWidth="1"/>
    <col min="9281" max="9281" width="52.7109375" style="23" customWidth="1"/>
    <col min="9282" max="9286" width="5.7109375" style="23" customWidth="1"/>
    <col min="9287" max="9287" width="6.7109375" style="23" customWidth="1"/>
    <col min="9288" max="9292" width="5.7109375" style="23" customWidth="1"/>
    <col min="9293" max="9293" width="6.7109375" style="23" customWidth="1"/>
    <col min="9294" max="9305" width="5.7109375" style="23" customWidth="1"/>
    <col min="9306" max="9470" width="11.421875" style="23" customWidth="1"/>
    <col min="9471" max="9471" width="33.421875" style="23" customWidth="1"/>
    <col min="9472" max="9472" width="18.28125" style="23" customWidth="1"/>
    <col min="9473" max="9473" width="26.421875" style="23" customWidth="1"/>
    <col min="9474" max="9474" width="18.00390625" style="23" customWidth="1"/>
    <col min="9475" max="9475" width="14.28125" style="23" customWidth="1"/>
    <col min="9476" max="9476" width="12.57421875" style="23" customWidth="1"/>
    <col min="9477" max="9477" width="11.00390625" style="23" bestFit="1" customWidth="1"/>
    <col min="9478" max="9479" width="14.7109375" style="23" customWidth="1"/>
    <col min="9480" max="9480" width="29.57421875" style="23" customWidth="1"/>
    <col min="9481" max="9481" width="22.28125" style="23" customWidth="1"/>
    <col min="9482" max="9482" width="22.7109375" style="23" customWidth="1"/>
    <col min="9483" max="9483" width="25.7109375" style="23" customWidth="1"/>
    <col min="9484" max="9485" width="5.7109375" style="23" customWidth="1"/>
    <col min="9486" max="9486" width="6.7109375" style="23" customWidth="1"/>
    <col min="9487" max="9491" width="5.7109375" style="23" customWidth="1"/>
    <col min="9492" max="9492" width="6.7109375" style="23" customWidth="1"/>
    <col min="9493" max="9497" width="5.7109375" style="23" customWidth="1"/>
    <col min="9498" max="9498" width="6.7109375" style="23" customWidth="1"/>
    <col min="9499" max="9503" width="5.7109375" style="23" customWidth="1"/>
    <col min="9504" max="9512" width="6.7109375" style="23" customWidth="1"/>
    <col min="9513" max="9530" width="5.7109375" style="23" customWidth="1"/>
    <col min="9531" max="9531" width="6.7109375" style="23" customWidth="1"/>
    <col min="9532" max="9536" width="5.7109375" style="23" customWidth="1"/>
    <col min="9537" max="9537" width="52.7109375" style="23" customWidth="1"/>
    <col min="9538" max="9542" width="5.7109375" style="23" customWidth="1"/>
    <col min="9543" max="9543" width="6.7109375" style="23" customWidth="1"/>
    <col min="9544" max="9548" width="5.7109375" style="23" customWidth="1"/>
    <col min="9549" max="9549" width="6.7109375" style="23" customWidth="1"/>
    <col min="9550" max="9561" width="5.7109375" style="23" customWidth="1"/>
    <col min="9562" max="9726" width="11.421875" style="23" customWidth="1"/>
    <col min="9727" max="9727" width="33.421875" style="23" customWidth="1"/>
    <col min="9728" max="9728" width="18.28125" style="23" customWidth="1"/>
    <col min="9729" max="9729" width="26.421875" style="23" customWidth="1"/>
    <col min="9730" max="9730" width="18.00390625" style="23" customWidth="1"/>
    <col min="9731" max="9731" width="14.28125" style="23" customWidth="1"/>
    <col min="9732" max="9732" width="12.57421875" style="23" customWidth="1"/>
    <col min="9733" max="9733" width="11.00390625" style="23" bestFit="1" customWidth="1"/>
    <col min="9734" max="9735" width="14.7109375" style="23" customWidth="1"/>
    <col min="9736" max="9736" width="29.57421875" style="23" customWidth="1"/>
    <col min="9737" max="9737" width="22.28125" style="23" customWidth="1"/>
    <col min="9738" max="9738" width="22.7109375" style="23" customWidth="1"/>
    <col min="9739" max="9739" width="25.7109375" style="23" customWidth="1"/>
    <col min="9740" max="9741" width="5.7109375" style="23" customWidth="1"/>
    <col min="9742" max="9742" width="6.7109375" style="23" customWidth="1"/>
    <col min="9743" max="9747" width="5.7109375" style="23" customWidth="1"/>
    <col min="9748" max="9748" width="6.7109375" style="23" customWidth="1"/>
    <col min="9749" max="9753" width="5.7109375" style="23" customWidth="1"/>
    <col min="9754" max="9754" width="6.7109375" style="23" customWidth="1"/>
    <col min="9755" max="9759" width="5.7109375" style="23" customWidth="1"/>
    <col min="9760" max="9768" width="6.7109375" style="23" customWidth="1"/>
    <col min="9769" max="9786" width="5.7109375" style="23" customWidth="1"/>
    <col min="9787" max="9787" width="6.7109375" style="23" customWidth="1"/>
    <col min="9788" max="9792" width="5.7109375" style="23" customWidth="1"/>
    <col min="9793" max="9793" width="52.7109375" style="23" customWidth="1"/>
    <col min="9794" max="9798" width="5.7109375" style="23" customWidth="1"/>
    <col min="9799" max="9799" width="6.7109375" style="23" customWidth="1"/>
    <col min="9800" max="9804" width="5.7109375" style="23" customWidth="1"/>
    <col min="9805" max="9805" width="6.7109375" style="23" customWidth="1"/>
    <col min="9806" max="9817" width="5.7109375" style="23" customWidth="1"/>
    <col min="9818" max="9982" width="11.421875" style="23" customWidth="1"/>
    <col min="9983" max="9983" width="33.421875" style="23" customWidth="1"/>
    <col min="9984" max="9984" width="18.28125" style="23" customWidth="1"/>
    <col min="9985" max="9985" width="26.421875" style="23" customWidth="1"/>
    <col min="9986" max="9986" width="18.00390625" style="23" customWidth="1"/>
    <col min="9987" max="9987" width="14.28125" style="23" customWidth="1"/>
    <col min="9988" max="9988" width="12.57421875" style="23" customWidth="1"/>
    <col min="9989" max="9989" width="11.00390625" style="23" bestFit="1" customWidth="1"/>
    <col min="9990" max="9991" width="14.7109375" style="23" customWidth="1"/>
    <col min="9992" max="9992" width="29.57421875" style="23" customWidth="1"/>
    <col min="9993" max="9993" width="22.28125" style="23" customWidth="1"/>
    <col min="9994" max="9994" width="22.7109375" style="23" customWidth="1"/>
    <col min="9995" max="9995" width="25.7109375" style="23" customWidth="1"/>
    <col min="9996" max="9997" width="5.7109375" style="23" customWidth="1"/>
    <col min="9998" max="9998" width="6.7109375" style="23" customWidth="1"/>
    <col min="9999" max="10003" width="5.7109375" style="23" customWidth="1"/>
    <col min="10004" max="10004" width="6.7109375" style="23" customWidth="1"/>
    <col min="10005" max="10009" width="5.7109375" style="23" customWidth="1"/>
    <col min="10010" max="10010" width="6.7109375" style="23" customWidth="1"/>
    <col min="10011" max="10015" width="5.7109375" style="23" customWidth="1"/>
    <col min="10016" max="10024" width="6.7109375" style="23" customWidth="1"/>
    <col min="10025" max="10042" width="5.7109375" style="23" customWidth="1"/>
    <col min="10043" max="10043" width="6.7109375" style="23" customWidth="1"/>
    <col min="10044" max="10048" width="5.7109375" style="23" customWidth="1"/>
    <col min="10049" max="10049" width="52.7109375" style="23" customWidth="1"/>
    <col min="10050" max="10054" width="5.7109375" style="23" customWidth="1"/>
    <col min="10055" max="10055" width="6.7109375" style="23" customWidth="1"/>
    <col min="10056" max="10060" width="5.7109375" style="23" customWidth="1"/>
    <col min="10061" max="10061" width="6.7109375" style="23" customWidth="1"/>
    <col min="10062" max="10073" width="5.7109375" style="23" customWidth="1"/>
    <col min="10074" max="10238" width="11.421875" style="23" customWidth="1"/>
    <col min="10239" max="10239" width="33.421875" style="23" customWidth="1"/>
    <col min="10240" max="10240" width="18.28125" style="23" customWidth="1"/>
    <col min="10241" max="10241" width="26.421875" style="23" customWidth="1"/>
    <col min="10242" max="10242" width="18.00390625" style="23" customWidth="1"/>
    <col min="10243" max="10243" width="14.28125" style="23" customWidth="1"/>
    <col min="10244" max="10244" width="12.57421875" style="23" customWidth="1"/>
    <col min="10245" max="10245" width="11.00390625" style="23" bestFit="1" customWidth="1"/>
    <col min="10246" max="10247" width="14.7109375" style="23" customWidth="1"/>
    <col min="10248" max="10248" width="29.57421875" style="23" customWidth="1"/>
    <col min="10249" max="10249" width="22.28125" style="23" customWidth="1"/>
    <col min="10250" max="10250" width="22.7109375" style="23" customWidth="1"/>
    <col min="10251" max="10251" width="25.7109375" style="23" customWidth="1"/>
    <col min="10252" max="10253" width="5.7109375" style="23" customWidth="1"/>
    <col min="10254" max="10254" width="6.7109375" style="23" customWidth="1"/>
    <col min="10255" max="10259" width="5.7109375" style="23" customWidth="1"/>
    <col min="10260" max="10260" width="6.7109375" style="23" customWidth="1"/>
    <col min="10261" max="10265" width="5.7109375" style="23" customWidth="1"/>
    <col min="10266" max="10266" width="6.7109375" style="23" customWidth="1"/>
    <col min="10267" max="10271" width="5.7109375" style="23" customWidth="1"/>
    <col min="10272" max="10280" width="6.7109375" style="23" customWidth="1"/>
    <col min="10281" max="10298" width="5.7109375" style="23" customWidth="1"/>
    <col min="10299" max="10299" width="6.7109375" style="23" customWidth="1"/>
    <col min="10300" max="10304" width="5.7109375" style="23" customWidth="1"/>
    <col min="10305" max="10305" width="52.7109375" style="23" customWidth="1"/>
    <col min="10306" max="10310" width="5.7109375" style="23" customWidth="1"/>
    <col min="10311" max="10311" width="6.7109375" style="23" customWidth="1"/>
    <col min="10312" max="10316" width="5.7109375" style="23" customWidth="1"/>
    <col min="10317" max="10317" width="6.7109375" style="23" customWidth="1"/>
    <col min="10318" max="10329" width="5.7109375" style="23" customWidth="1"/>
    <col min="10330" max="10494" width="11.421875" style="23" customWidth="1"/>
    <col min="10495" max="10495" width="33.421875" style="23" customWidth="1"/>
    <col min="10496" max="10496" width="18.28125" style="23" customWidth="1"/>
    <col min="10497" max="10497" width="26.421875" style="23" customWidth="1"/>
    <col min="10498" max="10498" width="18.00390625" style="23" customWidth="1"/>
    <col min="10499" max="10499" width="14.28125" style="23" customWidth="1"/>
    <col min="10500" max="10500" width="12.57421875" style="23" customWidth="1"/>
    <col min="10501" max="10501" width="11.00390625" style="23" bestFit="1" customWidth="1"/>
    <col min="10502" max="10503" width="14.7109375" style="23" customWidth="1"/>
    <col min="10504" max="10504" width="29.57421875" style="23" customWidth="1"/>
    <col min="10505" max="10505" width="22.28125" style="23" customWidth="1"/>
    <col min="10506" max="10506" width="22.7109375" style="23" customWidth="1"/>
    <col min="10507" max="10507" width="25.7109375" style="23" customWidth="1"/>
    <col min="10508" max="10509" width="5.7109375" style="23" customWidth="1"/>
    <col min="10510" max="10510" width="6.7109375" style="23" customWidth="1"/>
    <col min="10511" max="10515" width="5.7109375" style="23" customWidth="1"/>
    <col min="10516" max="10516" width="6.7109375" style="23" customWidth="1"/>
    <col min="10517" max="10521" width="5.7109375" style="23" customWidth="1"/>
    <col min="10522" max="10522" width="6.7109375" style="23" customWidth="1"/>
    <col min="10523" max="10527" width="5.7109375" style="23" customWidth="1"/>
    <col min="10528" max="10536" width="6.7109375" style="23" customWidth="1"/>
    <col min="10537" max="10554" width="5.7109375" style="23" customWidth="1"/>
    <col min="10555" max="10555" width="6.7109375" style="23" customWidth="1"/>
    <col min="10556" max="10560" width="5.7109375" style="23" customWidth="1"/>
    <col min="10561" max="10561" width="52.7109375" style="23" customWidth="1"/>
    <col min="10562" max="10566" width="5.7109375" style="23" customWidth="1"/>
    <col min="10567" max="10567" width="6.7109375" style="23" customWidth="1"/>
    <col min="10568" max="10572" width="5.7109375" style="23" customWidth="1"/>
    <col min="10573" max="10573" width="6.7109375" style="23" customWidth="1"/>
    <col min="10574" max="10585" width="5.7109375" style="23" customWidth="1"/>
    <col min="10586" max="10750" width="11.421875" style="23" customWidth="1"/>
    <col min="10751" max="10751" width="33.421875" style="23" customWidth="1"/>
    <col min="10752" max="10752" width="18.28125" style="23" customWidth="1"/>
    <col min="10753" max="10753" width="26.421875" style="23" customWidth="1"/>
    <col min="10754" max="10754" width="18.00390625" style="23" customWidth="1"/>
    <col min="10755" max="10755" width="14.28125" style="23" customWidth="1"/>
    <col min="10756" max="10756" width="12.57421875" style="23" customWidth="1"/>
    <col min="10757" max="10757" width="11.00390625" style="23" bestFit="1" customWidth="1"/>
    <col min="10758" max="10759" width="14.7109375" style="23" customWidth="1"/>
    <col min="10760" max="10760" width="29.57421875" style="23" customWidth="1"/>
    <col min="10761" max="10761" width="22.28125" style="23" customWidth="1"/>
    <col min="10762" max="10762" width="22.7109375" style="23" customWidth="1"/>
    <col min="10763" max="10763" width="25.7109375" style="23" customWidth="1"/>
    <col min="10764" max="10765" width="5.7109375" style="23" customWidth="1"/>
    <col min="10766" max="10766" width="6.7109375" style="23" customWidth="1"/>
    <col min="10767" max="10771" width="5.7109375" style="23" customWidth="1"/>
    <col min="10772" max="10772" width="6.7109375" style="23" customWidth="1"/>
    <col min="10773" max="10777" width="5.7109375" style="23" customWidth="1"/>
    <col min="10778" max="10778" width="6.7109375" style="23" customWidth="1"/>
    <col min="10779" max="10783" width="5.7109375" style="23" customWidth="1"/>
    <col min="10784" max="10792" width="6.7109375" style="23" customWidth="1"/>
    <col min="10793" max="10810" width="5.7109375" style="23" customWidth="1"/>
    <col min="10811" max="10811" width="6.7109375" style="23" customWidth="1"/>
    <col min="10812" max="10816" width="5.7109375" style="23" customWidth="1"/>
    <col min="10817" max="10817" width="52.7109375" style="23" customWidth="1"/>
    <col min="10818" max="10822" width="5.7109375" style="23" customWidth="1"/>
    <col min="10823" max="10823" width="6.7109375" style="23" customWidth="1"/>
    <col min="10824" max="10828" width="5.7109375" style="23" customWidth="1"/>
    <col min="10829" max="10829" width="6.7109375" style="23" customWidth="1"/>
    <col min="10830" max="10841" width="5.7109375" style="23" customWidth="1"/>
    <col min="10842" max="11006" width="11.421875" style="23" customWidth="1"/>
    <col min="11007" max="11007" width="33.421875" style="23" customWidth="1"/>
    <col min="11008" max="11008" width="18.28125" style="23" customWidth="1"/>
    <col min="11009" max="11009" width="26.421875" style="23" customWidth="1"/>
    <col min="11010" max="11010" width="18.00390625" style="23" customWidth="1"/>
    <col min="11011" max="11011" width="14.28125" style="23" customWidth="1"/>
    <col min="11012" max="11012" width="12.57421875" style="23" customWidth="1"/>
    <col min="11013" max="11013" width="11.00390625" style="23" bestFit="1" customWidth="1"/>
    <col min="11014" max="11015" width="14.7109375" style="23" customWidth="1"/>
    <col min="11016" max="11016" width="29.57421875" style="23" customWidth="1"/>
    <col min="11017" max="11017" width="22.28125" style="23" customWidth="1"/>
    <col min="11018" max="11018" width="22.7109375" style="23" customWidth="1"/>
    <col min="11019" max="11019" width="25.7109375" style="23" customWidth="1"/>
    <col min="11020" max="11021" width="5.7109375" style="23" customWidth="1"/>
    <col min="11022" max="11022" width="6.7109375" style="23" customWidth="1"/>
    <col min="11023" max="11027" width="5.7109375" style="23" customWidth="1"/>
    <col min="11028" max="11028" width="6.7109375" style="23" customWidth="1"/>
    <col min="11029" max="11033" width="5.7109375" style="23" customWidth="1"/>
    <col min="11034" max="11034" width="6.7109375" style="23" customWidth="1"/>
    <col min="11035" max="11039" width="5.7109375" style="23" customWidth="1"/>
    <col min="11040" max="11048" width="6.7109375" style="23" customWidth="1"/>
    <col min="11049" max="11066" width="5.7109375" style="23" customWidth="1"/>
    <col min="11067" max="11067" width="6.7109375" style="23" customWidth="1"/>
    <col min="11068" max="11072" width="5.7109375" style="23" customWidth="1"/>
    <col min="11073" max="11073" width="52.7109375" style="23" customWidth="1"/>
    <col min="11074" max="11078" width="5.7109375" style="23" customWidth="1"/>
    <col min="11079" max="11079" width="6.7109375" style="23" customWidth="1"/>
    <col min="11080" max="11084" width="5.7109375" style="23" customWidth="1"/>
    <col min="11085" max="11085" width="6.7109375" style="23" customWidth="1"/>
    <col min="11086" max="11097" width="5.7109375" style="23" customWidth="1"/>
    <col min="11098" max="11262" width="11.421875" style="23" customWidth="1"/>
    <col min="11263" max="11263" width="33.421875" style="23" customWidth="1"/>
    <col min="11264" max="11264" width="18.28125" style="23" customWidth="1"/>
    <col min="11265" max="11265" width="26.421875" style="23" customWidth="1"/>
    <col min="11266" max="11266" width="18.00390625" style="23" customWidth="1"/>
    <col min="11267" max="11267" width="14.28125" style="23" customWidth="1"/>
    <col min="11268" max="11268" width="12.57421875" style="23" customWidth="1"/>
    <col min="11269" max="11269" width="11.00390625" style="23" bestFit="1" customWidth="1"/>
    <col min="11270" max="11271" width="14.7109375" style="23" customWidth="1"/>
    <col min="11272" max="11272" width="29.57421875" style="23" customWidth="1"/>
    <col min="11273" max="11273" width="22.28125" style="23" customWidth="1"/>
    <col min="11274" max="11274" width="22.7109375" style="23" customWidth="1"/>
    <col min="11275" max="11275" width="25.7109375" style="23" customWidth="1"/>
    <col min="11276" max="11277" width="5.7109375" style="23" customWidth="1"/>
    <col min="11278" max="11278" width="6.7109375" style="23" customWidth="1"/>
    <col min="11279" max="11283" width="5.7109375" style="23" customWidth="1"/>
    <col min="11284" max="11284" width="6.7109375" style="23" customWidth="1"/>
    <col min="11285" max="11289" width="5.7109375" style="23" customWidth="1"/>
    <col min="11290" max="11290" width="6.7109375" style="23" customWidth="1"/>
    <col min="11291" max="11295" width="5.7109375" style="23" customWidth="1"/>
    <col min="11296" max="11304" width="6.7109375" style="23" customWidth="1"/>
    <col min="11305" max="11322" width="5.7109375" style="23" customWidth="1"/>
    <col min="11323" max="11323" width="6.7109375" style="23" customWidth="1"/>
    <col min="11324" max="11328" width="5.7109375" style="23" customWidth="1"/>
    <col min="11329" max="11329" width="52.7109375" style="23" customWidth="1"/>
    <col min="11330" max="11334" width="5.7109375" style="23" customWidth="1"/>
    <col min="11335" max="11335" width="6.7109375" style="23" customWidth="1"/>
    <col min="11336" max="11340" width="5.7109375" style="23" customWidth="1"/>
    <col min="11341" max="11341" width="6.7109375" style="23" customWidth="1"/>
    <col min="11342" max="11353" width="5.7109375" style="23" customWidth="1"/>
    <col min="11354" max="11518" width="11.421875" style="23" customWidth="1"/>
    <col min="11519" max="11519" width="33.421875" style="23" customWidth="1"/>
    <col min="11520" max="11520" width="18.28125" style="23" customWidth="1"/>
    <col min="11521" max="11521" width="26.421875" style="23" customWidth="1"/>
    <col min="11522" max="11522" width="18.00390625" style="23" customWidth="1"/>
    <col min="11523" max="11523" width="14.28125" style="23" customWidth="1"/>
    <col min="11524" max="11524" width="12.57421875" style="23" customWidth="1"/>
    <col min="11525" max="11525" width="11.00390625" style="23" bestFit="1" customWidth="1"/>
    <col min="11526" max="11527" width="14.7109375" style="23" customWidth="1"/>
    <col min="11528" max="11528" width="29.57421875" style="23" customWidth="1"/>
    <col min="11529" max="11529" width="22.28125" style="23" customWidth="1"/>
    <col min="11530" max="11530" width="22.7109375" style="23" customWidth="1"/>
    <col min="11531" max="11531" width="25.7109375" style="23" customWidth="1"/>
    <col min="11532" max="11533" width="5.7109375" style="23" customWidth="1"/>
    <col min="11534" max="11534" width="6.7109375" style="23" customWidth="1"/>
    <col min="11535" max="11539" width="5.7109375" style="23" customWidth="1"/>
    <col min="11540" max="11540" width="6.7109375" style="23" customWidth="1"/>
    <col min="11541" max="11545" width="5.7109375" style="23" customWidth="1"/>
    <col min="11546" max="11546" width="6.7109375" style="23" customWidth="1"/>
    <col min="11547" max="11551" width="5.7109375" style="23" customWidth="1"/>
    <col min="11552" max="11560" width="6.7109375" style="23" customWidth="1"/>
    <col min="11561" max="11578" width="5.7109375" style="23" customWidth="1"/>
    <col min="11579" max="11579" width="6.7109375" style="23" customWidth="1"/>
    <col min="11580" max="11584" width="5.7109375" style="23" customWidth="1"/>
    <col min="11585" max="11585" width="52.7109375" style="23" customWidth="1"/>
    <col min="11586" max="11590" width="5.7109375" style="23" customWidth="1"/>
    <col min="11591" max="11591" width="6.7109375" style="23" customWidth="1"/>
    <col min="11592" max="11596" width="5.7109375" style="23" customWidth="1"/>
    <col min="11597" max="11597" width="6.7109375" style="23" customWidth="1"/>
    <col min="11598" max="11609" width="5.7109375" style="23" customWidth="1"/>
    <col min="11610" max="11774" width="11.421875" style="23" customWidth="1"/>
    <col min="11775" max="11775" width="33.421875" style="23" customWidth="1"/>
    <col min="11776" max="11776" width="18.28125" style="23" customWidth="1"/>
    <col min="11777" max="11777" width="26.421875" style="23" customWidth="1"/>
    <col min="11778" max="11778" width="18.00390625" style="23" customWidth="1"/>
    <col min="11779" max="11779" width="14.28125" style="23" customWidth="1"/>
    <col min="11780" max="11780" width="12.57421875" style="23" customWidth="1"/>
    <col min="11781" max="11781" width="11.00390625" style="23" bestFit="1" customWidth="1"/>
    <col min="11782" max="11783" width="14.7109375" style="23" customWidth="1"/>
    <col min="11784" max="11784" width="29.57421875" style="23" customWidth="1"/>
    <col min="11785" max="11785" width="22.28125" style="23" customWidth="1"/>
    <col min="11786" max="11786" width="22.7109375" style="23" customWidth="1"/>
    <col min="11787" max="11787" width="25.7109375" style="23" customWidth="1"/>
    <col min="11788" max="11789" width="5.7109375" style="23" customWidth="1"/>
    <col min="11790" max="11790" width="6.7109375" style="23" customWidth="1"/>
    <col min="11791" max="11795" width="5.7109375" style="23" customWidth="1"/>
    <col min="11796" max="11796" width="6.7109375" style="23" customWidth="1"/>
    <col min="11797" max="11801" width="5.7109375" style="23" customWidth="1"/>
    <col min="11802" max="11802" width="6.7109375" style="23" customWidth="1"/>
    <col min="11803" max="11807" width="5.7109375" style="23" customWidth="1"/>
    <col min="11808" max="11816" width="6.7109375" style="23" customWidth="1"/>
    <col min="11817" max="11834" width="5.7109375" style="23" customWidth="1"/>
    <col min="11835" max="11835" width="6.7109375" style="23" customWidth="1"/>
    <col min="11836" max="11840" width="5.7109375" style="23" customWidth="1"/>
    <col min="11841" max="11841" width="52.7109375" style="23" customWidth="1"/>
    <col min="11842" max="11846" width="5.7109375" style="23" customWidth="1"/>
    <col min="11847" max="11847" width="6.7109375" style="23" customWidth="1"/>
    <col min="11848" max="11852" width="5.7109375" style="23" customWidth="1"/>
    <col min="11853" max="11853" width="6.7109375" style="23" customWidth="1"/>
    <col min="11854" max="11865" width="5.7109375" style="23" customWidth="1"/>
    <col min="11866" max="12030" width="11.421875" style="23" customWidth="1"/>
    <col min="12031" max="12031" width="33.421875" style="23" customWidth="1"/>
    <col min="12032" max="12032" width="18.28125" style="23" customWidth="1"/>
    <col min="12033" max="12033" width="26.421875" style="23" customWidth="1"/>
    <col min="12034" max="12034" width="18.00390625" style="23" customWidth="1"/>
    <col min="12035" max="12035" width="14.28125" style="23" customWidth="1"/>
    <col min="12036" max="12036" width="12.57421875" style="23" customWidth="1"/>
    <col min="12037" max="12037" width="11.00390625" style="23" bestFit="1" customWidth="1"/>
    <col min="12038" max="12039" width="14.7109375" style="23" customWidth="1"/>
    <col min="12040" max="12040" width="29.57421875" style="23" customWidth="1"/>
    <col min="12041" max="12041" width="22.28125" style="23" customWidth="1"/>
    <col min="12042" max="12042" width="22.7109375" style="23" customWidth="1"/>
    <col min="12043" max="12043" width="25.7109375" style="23" customWidth="1"/>
    <col min="12044" max="12045" width="5.7109375" style="23" customWidth="1"/>
    <col min="12046" max="12046" width="6.7109375" style="23" customWidth="1"/>
    <col min="12047" max="12051" width="5.7109375" style="23" customWidth="1"/>
    <col min="12052" max="12052" width="6.7109375" style="23" customWidth="1"/>
    <col min="12053" max="12057" width="5.7109375" style="23" customWidth="1"/>
    <col min="12058" max="12058" width="6.7109375" style="23" customWidth="1"/>
    <col min="12059" max="12063" width="5.7109375" style="23" customWidth="1"/>
    <col min="12064" max="12072" width="6.7109375" style="23" customWidth="1"/>
    <col min="12073" max="12090" width="5.7109375" style="23" customWidth="1"/>
    <col min="12091" max="12091" width="6.7109375" style="23" customWidth="1"/>
    <col min="12092" max="12096" width="5.7109375" style="23" customWidth="1"/>
    <col min="12097" max="12097" width="52.7109375" style="23" customWidth="1"/>
    <col min="12098" max="12102" width="5.7109375" style="23" customWidth="1"/>
    <col min="12103" max="12103" width="6.7109375" style="23" customWidth="1"/>
    <col min="12104" max="12108" width="5.7109375" style="23" customWidth="1"/>
    <col min="12109" max="12109" width="6.7109375" style="23" customWidth="1"/>
    <col min="12110" max="12121" width="5.7109375" style="23" customWidth="1"/>
    <col min="12122" max="12286" width="11.421875" style="23" customWidth="1"/>
    <col min="12287" max="12287" width="33.421875" style="23" customWidth="1"/>
    <col min="12288" max="12288" width="18.28125" style="23" customWidth="1"/>
    <col min="12289" max="12289" width="26.421875" style="23" customWidth="1"/>
    <col min="12290" max="12290" width="18.00390625" style="23" customWidth="1"/>
    <col min="12291" max="12291" width="14.28125" style="23" customWidth="1"/>
    <col min="12292" max="12292" width="12.57421875" style="23" customWidth="1"/>
    <col min="12293" max="12293" width="11.00390625" style="23" bestFit="1" customWidth="1"/>
    <col min="12294" max="12295" width="14.7109375" style="23" customWidth="1"/>
    <col min="12296" max="12296" width="29.57421875" style="23" customWidth="1"/>
    <col min="12297" max="12297" width="22.28125" style="23" customWidth="1"/>
    <col min="12298" max="12298" width="22.7109375" style="23" customWidth="1"/>
    <col min="12299" max="12299" width="25.7109375" style="23" customWidth="1"/>
    <col min="12300" max="12301" width="5.7109375" style="23" customWidth="1"/>
    <col min="12302" max="12302" width="6.7109375" style="23" customWidth="1"/>
    <col min="12303" max="12307" width="5.7109375" style="23" customWidth="1"/>
    <col min="12308" max="12308" width="6.7109375" style="23" customWidth="1"/>
    <col min="12309" max="12313" width="5.7109375" style="23" customWidth="1"/>
    <col min="12314" max="12314" width="6.7109375" style="23" customWidth="1"/>
    <col min="12315" max="12319" width="5.7109375" style="23" customWidth="1"/>
    <col min="12320" max="12328" width="6.7109375" style="23" customWidth="1"/>
    <col min="12329" max="12346" width="5.7109375" style="23" customWidth="1"/>
    <col min="12347" max="12347" width="6.7109375" style="23" customWidth="1"/>
    <col min="12348" max="12352" width="5.7109375" style="23" customWidth="1"/>
    <col min="12353" max="12353" width="52.7109375" style="23" customWidth="1"/>
    <col min="12354" max="12358" width="5.7109375" style="23" customWidth="1"/>
    <col min="12359" max="12359" width="6.7109375" style="23" customWidth="1"/>
    <col min="12360" max="12364" width="5.7109375" style="23" customWidth="1"/>
    <col min="12365" max="12365" width="6.7109375" style="23" customWidth="1"/>
    <col min="12366" max="12377" width="5.7109375" style="23" customWidth="1"/>
    <col min="12378" max="12542" width="11.421875" style="23" customWidth="1"/>
    <col min="12543" max="12543" width="33.421875" style="23" customWidth="1"/>
    <col min="12544" max="12544" width="18.28125" style="23" customWidth="1"/>
    <col min="12545" max="12545" width="26.421875" style="23" customWidth="1"/>
    <col min="12546" max="12546" width="18.00390625" style="23" customWidth="1"/>
    <col min="12547" max="12547" width="14.28125" style="23" customWidth="1"/>
    <col min="12548" max="12548" width="12.57421875" style="23" customWidth="1"/>
    <col min="12549" max="12549" width="11.00390625" style="23" bestFit="1" customWidth="1"/>
    <col min="12550" max="12551" width="14.7109375" style="23" customWidth="1"/>
    <col min="12552" max="12552" width="29.57421875" style="23" customWidth="1"/>
    <col min="12553" max="12553" width="22.28125" style="23" customWidth="1"/>
    <col min="12554" max="12554" width="22.7109375" style="23" customWidth="1"/>
    <col min="12555" max="12555" width="25.7109375" style="23" customWidth="1"/>
    <col min="12556" max="12557" width="5.7109375" style="23" customWidth="1"/>
    <col min="12558" max="12558" width="6.7109375" style="23" customWidth="1"/>
    <col min="12559" max="12563" width="5.7109375" style="23" customWidth="1"/>
    <col min="12564" max="12564" width="6.7109375" style="23" customWidth="1"/>
    <col min="12565" max="12569" width="5.7109375" style="23" customWidth="1"/>
    <col min="12570" max="12570" width="6.7109375" style="23" customWidth="1"/>
    <col min="12571" max="12575" width="5.7109375" style="23" customWidth="1"/>
    <col min="12576" max="12584" width="6.7109375" style="23" customWidth="1"/>
    <col min="12585" max="12602" width="5.7109375" style="23" customWidth="1"/>
    <col min="12603" max="12603" width="6.7109375" style="23" customWidth="1"/>
    <col min="12604" max="12608" width="5.7109375" style="23" customWidth="1"/>
    <col min="12609" max="12609" width="52.7109375" style="23" customWidth="1"/>
    <col min="12610" max="12614" width="5.7109375" style="23" customWidth="1"/>
    <col min="12615" max="12615" width="6.7109375" style="23" customWidth="1"/>
    <col min="12616" max="12620" width="5.7109375" style="23" customWidth="1"/>
    <col min="12621" max="12621" width="6.7109375" style="23" customWidth="1"/>
    <col min="12622" max="12633" width="5.7109375" style="23" customWidth="1"/>
    <col min="12634" max="12798" width="11.421875" style="23" customWidth="1"/>
    <col min="12799" max="12799" width="33.421875" style="23" customWidth="1"/>
    <col min="12800" max="12800" width="18.28125" style="23" customWidth="1"/>
    <col min="12801" max="12801" width="26.421875" style="23" customWidth="1"/>
    <col min="12802" max="12802" width="18.00390625" style="23" customWidth="1"/>
    <col min="12803" max="12803" width="14.28125" style="23" customWidth="1"/>
    <col min="12804" max="12804" width="12.57421875" style="23" customWidth="1"/>
    <col min="12805" max="12805" width="11.00390625" style="23" bestFit="1" customWidth="1"/>
    <col min="12806" max="12807" width="14.7109375" style="23" customWidth="1"/>
    <col min="12808" max="12808" width="29.57421875" style="23" customWidth="1"/>
    <col min="12809" max="12809" width="22.28125" style="23" customWidth="1"/>
    <col min="12810" max="12810" width="22.7109375" style="23" customWidth="1"/>
    <col min="12811" max="12811" width="25.7109375" style="23" customWidth="1"/>
    <col min="12812" max="12813" width="5.7109375" style="23" customWidth="1"/>
    <col min="12814" max="12814" width="6.7109375" style="23" customWidth="1"/>
    <col min="12815" max="12819" width="5.7109375" style="23" customWidth="1"/>
    <col min="12820" max="12820" width="6.7109375" style="23" customWidth="1"/>
    <col min="12821" max="12825" width="5.7109375" style="23" customWidth="1"/>
    <col min="12826" max="12826" width="6.7109375" style="23" customWidth="1"/>
    <col min="12827" max="12831" width="5.7109375" style="23" customWidth="1"/>
    <col min="12832" max="12840" width="6.7109375" style="23" customWidth="1"/>
    <col min="12841" max="12858" width="5.7109375" style="23" customWidth="1"/>
    <col min="12859" max="12859" width="6.7109375" style="23" customWidth="1"/>
    <col min="12860" max="12864" width="5.7109375" style="23" customWidth="1"/>
    <col min="12865" max="12865" width="52.7109375" style="23" customWidth="1"/>
    <col min="12866" max="12870" width="5.7109375" style="23" customWidth="1"/>
    <col min="12871" max="12871" width="6.7109375" style="23" customWidth="1"/>
    <col min="12872" max="12876" width="5.7109375" style="23" customWidth="1"/>
    <col min="12877" max="12877" width="6.7109375" style="23" customWidth="1"/>
    <col min="12878" max="12889" width="5.7109375" style="23" customWidth="1"/>
    <col min="12890" max="13054" width="11.421875" style="23" customWidth="1"/>
    <col min="13055" max="13055" width="33.421875" style="23" customWidth="1"/>
    <col min="13056" max="13056" width="18.28125" style="23" customWidth="1"/>
    <col min="13057" max="13057" width="26.421875" style="23" customWidth="1"/>
    <col min="13058" max="13058" width="18.00390625" style="23" customWidth="1"/>
    <col min="13059" max="13059" width="14.28125" style="23" customWidth="1"/>
    <col min="13060" max="13060" width="12.57421875" style="23" customWidth="1"/>
    <col min="13061" max="13061" width="11.00390625" style="23" bestFit="1" customWidth="1"/>
    <col min="13062" max="13063" width="14.7109375" style="23" customWidth="1"/>
    <col min="13064" max="13064" width="29.57421875" style="23" customWidth="1"/>
    <col min="13065" max="13065" width="22.28125" style="23" customWidth="1"/>
    <col min="13066" max="13066" width="22.7109375" style="23" customWidth="1"/>
    <col min="13067" max="13067" width="25.7109375" style="23" customWidth="1"/>
    <col min="13068" max="13069" width="5.7109375" style="23" customWidth="1"/>
    <col min="13070" max="13070" width="6.7109375" style="23" customWidth="1"/>
    <col min="13071" max="13075" width="5.7109375" style="23" customWidth="1"/>
    <col min="13076" max="13076" width="6.7109375" style="23" customWidth="1"/>
    <col min="13077" max="13081" width="5.7109375" style="23" customWidth="1"/>
    <col min="13082" max="13082" width="6.7109375" style="23" customWidth="1"/>
    <col min="13083" max="13087" width="5.7109375" style="23" customWidth="1"/>
    <col min="13088" max="13096" width="6.7109375" style="23" customWidth="1"/>
    <col min="13097" max="13114" width="5.7109375" style="23" customWidth="1"/>
    <col min="13115" max="13115" width="6.7109375" style="23" customWidth="1"/>
    <col min="13116" max="13120" width="5.7109375" style="23" customWidth="1"/>
    <col min="13121" max="13121" width="52.7109375" style="23" customWidth="1"/>
    <col min="13122" max="13126" width="5.7109375" style="23" customWidth="1"/>
    <col min="13127" max="13127" width="6.7109375" style="23" customWidth="1"/>
    <col min="13128" max="13132" width="5.7109375" style="23" customWidth="1"/>
    <col min="13133" max="13133" width="6.7109375" style="23" customWidth="1"/>
    <col min="13134" max="13145" width="5.7109375" style="23" customWidth="1"/>
    <col min="13146" max="13310" width="11.421875" style="23" customWidth="1"/>
    <col min="13311" max="13311" width="33.421875" style="23" customWidth="1"/>
    <col min="13312" max="13312" width="18.28125" style="23" customWidth="1"/>
    <col min="13313" max="13313" width="26.421875" style="23" customWidth="1"/>
    <col min="13314" max="13314" width="18.00390625" style="23" customWidth="1"/>
    <col min="13315" max="13315" width="14.28125" style="23" customWidth="1"/>
    <col min="13316" max="13316" width="12.57421875" style="23" customWidth="1"/>
    <col min="13317" max="13317" width="11.00390625" style="23" bestFit="1" customWidth="1"/>
    <col min="13318" max="13319" width="14.7109375" style="23" customWidth="1"/>
    <col min="13320" max="13320" width="29.57421875" style="23" customWidth="1"/>
    <col min="13321" max="13321" width="22.28125" style="23" customWidth="1"/>
    <col min="13322" max="13322" width="22.7109375" style="23" customWidth="1"/>
    <col min="13323" max="13323" width="25.7109375" style="23" customWidth="1"/>
    <col min="13324" max="13325" width="5.7109375" style="23" customWidth="1"/>
    <col min="13326" max="13326" width="6.7109375" style="23" customWidth="1"/>
    <col min="13327" max="13331" width="5.7109375" style="23" customWidth="1"/>
    <col min="13332" max="13332" width="6.7109375" style="23" customWidth="1"/>
    <col min="13333" max="13337" width="5.7109375" style="23" customWidth="1"/>
    <col min="13338" max="13338" width="6.7109375" style="23" customWidth="1"/>
    <col min="13339" max="13343" width="5.7109375" style="23" customWidth="1"/>
    <col min="13344" max="13352" width="6.7109375" style="23" customWidth="1"/>
    <col min="13353" max="13370" width="5.7109375" style="23" customWidth="1"/>
    <col min="13371" max="13371" width="6.7109375" style="23" customWidth="1"/>
    <col min="13372" max="13376" width="5.7109375" style="23" customWidth="1"/>
    <col min="13377" max="13377" width="52.7109375" style="23" customWidth="1"/>
    <col min="13378" max="13382" width="5.7109375" style="23" customWidth="1"/>
    <col min="13383" max="13383" width="6.7109375" style="23" customWidth="1"/>
    <col min="13384" max="13388" width="5.7109375" style="23" customWidth="1"/>
    <col min="13389" max="13389" width="6.7109375" style="23" customWidth="1"/>
    <col min="13390" max="13401" width="5.7109375" style="23" customWidth="1"/>
    <col min="13402" max="13566" width="11.421875" style="23" customWidth="1"/>
    <col min="13567" max="13567" width="33.421875" style="23" customWidth="1"/>
    <col min="13568" max="13568" width="18.28125" style="23" customWidth="1"/>
    <col min="13569" max="13569" width="26.421875" style="23" customWidth="1"/>
    <col min="13570" max="13570" width="18.00390625" style="23" customWidth="1"/>
    <col min="13571" max="13571" width="14.28125" style="23" customWidth="1"/>
    <col min="13572" max="13572" width="12.57421875" style="23" customWidth="1"/>
    <col min="13573" max="13573" width="11.00390625" style="23" bestFit="1" customWidth="1"/>
    <col min="13574" max="13575" width="14.7109375" style="23" customWidth="1"/>
    <col min="13576" max="13576" width="29.57421875" style="23" customWidth="1"/>
    <col min="13577" max="13577" width="22.28125" style="23" customWidth="1"/>
    <col min="13578" max="13578" width="22.7109375" style="23" customWidth="1"/>
    <col min="13579" max="13579" width="25.7109375" style="23" customWidth="1"/>
    <col min="13580" max="13581" width="5.7109375" style="23" customWidth="1"/>
    <col min="13582" max="13582" width="6.7109375" style="23" customWidth="1"/>
    <col min="13583" max="13587" width="5.7109375" style="23" customWidth="1"/>
    <col min="13588" max="13588" width="6.7109375" style="23" customWidth="1"/>
    <col min="13589" max="13593" width="5.7109375" style="23" customWidth="1"/>
    <col min="13594" max="13594" width="6.7109375" style="23" customWidth="1"/>
    <col min="13595" max="13599" width="5.7109375" style="23" customWidth="1"/>
    <col min="13600" max="13608" width="6.7109375" style="23" customWidth="1"/>
    <col min="13609" max="13626" width="5.7109375" style="23" customWidth="1"/>
    <col min="13627" max="13627" width="6.7109375" style="23" customWidth="1"/>
    <col min="13628" max="13632" width="5.7109375" style="23" customWidth="1"/>
    <col min="13633" max="13633" width="52.7109375" style="23" customWidth="1"/>
    <col min="13634" max="13638" width="5.7109375" style="23" customWidth="1"/>
    <col min="13639" max="13639" width="6.7109375" style="23" customWidth="1"/>
    <col min="13640" max="13644" width="5.7109375" style="23" customWidth="1"/>
    <col min="13645" max="13645" width="6.7109375" style="23" customWidth="1"/>
    <col min="13646" max="13657" width="5.7109375" style="23" customWidth="1"/>
    <col min="13658" max="13822" width="11.421875" style="23" customWidth="1"/>
    <col min="13823" max="13823" width="33.421875" style="23" customWidth="1"/>
    <col min="13824" max="13824" width="18.28125" style="23" customWidth="1"/>
    <col min="13825" max="13825" width="26.421875" style="23" customWidth="1"/>
    <col min="13826" max="13826" width="18.00390625" style="23" customWidth="1"/>
    <col min="13827" max="13827" width="14.28125" style="23" customWidth="1"/>
    <col min="13828" max="13828" width="12.57421875" style="23" customWidth="1"/>
    <col min="13829" max="13829" width="11.00390625" style="23" bestFit="1" customWidth="1"/>
    <col min="13830" max="13831" width="14.7109375" style="23" customWidth="1"/>
    <col min="13832" max="13832" width="29.57421875" style="23" customWidth="1"/>
    <col min="13833" max="13833" width="22.28125" style="23" customWidth="1"/>
    <col min="13834" max="13834" width="22.7109375" style="23" customWidth="1"/>
    <col min="13835" max="13835" width="25.7109375" style="23" customWidth="1"/>
    <col min="13836" max="13837" width="5.7109375" style="23" customWidth="1"/>
    <col min="13838" max="13838" width="6.7109375" style="23" customWidth="1"/>
    <col min="13839" max="13843" width="5.7109375" style="23" customWidth="1"/>
    <col min="13844" max="13844" width="6.7109375" style="23" customWidth="1"/>
    <col min="13845" max="13849" width="5.7109375" style="23" customWidth="1"/>
    <col min="13850" max="13850" width="6.7109375" style="23" customWidth="1"/>
    <col min="13851" max="13855" width="5.7109375" style="23" customWidth="1"/>
    <col min="13856" max="13864" width="6.7109375" style="23" customWidth="1"/>
    <col min="13865" max="13882" width="5.7109375" style="23" customWidth="1"/>
    <col min="13883" max="13883" width="6.7109375" style="23" customWidth="1"/>
    <col min="13884" max="13888" width="5.7109375" style="23" customWidth="1"/>
    <col min="13889" max="13889" width="52.7109375" style="23" customWidth="1"/>
    <col min="13890" max="13894" width="5.7109375" style="23" customWidth="1"/>
    <col min="13895" max="13895" width="6.7109375" style="23" customWidth="1"/>
    <col min="13896" max="13900" width="5.7109375" style="23" customWidth="1"/>
    <col min="13901" max="13901" width="6.7109375" style="23" customWidth="1"/>
    <col min="13902" max="13913" width="5.7109375" style="23" customWidth="1"/>
    <col min="13914" max="14078" width="11.421875" style="23" customWidth="1"/>
    <col min="14079" max="14079" width="33.421875" style="23" customWidth="1"/>
    <col min="14080" max="14080" width="18.28125" style="23" customWidth="1"/>
    <col min="14081" max="14081" width="26.421875" style="23" customWidth="1"/>
    <col min="14082" max="14082" width="18.00390625" style="23" customWidth="1"/>
    <col min="14083" max="14083" width="14.28125" style="23" customWidth="1"/>
    <col min="14084" max="14084" width="12.57421875" style="23" customWidth="1"/>
    <col min="14085" max="14085" width="11.00390625" style="23" bestFit="1" customWidth="1"/>
    <col min="14086" max="14087" width="14.7109375" style="23" customWidth="1"/>
    <col min="14088" max="14088" width="29.57421875" style="23" customWidth="1"/>
    <col min="14089" max="14089" width="22.28125" style="23" customWidth="1"/>
    <col min="14090" max="14090" width="22.7109375" style="23" customWidth="1"/>
    <col min="14091" max="14091" width="25.7109375" style="23" customWidth="1"/>
    <col min="14092" max="14093" width="5.7109375" style="23" customWidth="1"/>
    <col min="14094" max="14094" width="6.7109375" style="23" customWidth="1"/>
    <col min="14095" max="14099" width="5.7109375" style="23" customWidth="1"/>
    <col min="14100" max="14100" width="6.7109375" style="23" customWidth="1"/>
    <col min="14101" max="14105" width="5.7109375" style="23" customWidth="1"/>
    <col min="14106" max="14106" width="6.7109375" style="23" customWidth="1"/>
    <col min="14107" max="14111" width="5.7109375" style="23" customWidth="1"/>
    <col min="14112" max="14120" width="6.7109375" style="23" customWidth="1"/>
    <col min="14121" max="14138" width="5.7109375" style="23" customWidth="1"/>
    <col min="14139" max="14139" width="6.7109375" style="23" customWidth="1"/>
    <col min="14140" max="14144" width="5.7109375" style="23" customWidth="1"/>
    <col min="14145" max="14145" width="52.7109375" style="23" customWidth="1"/>
    <col min="14146" max="14150" width="5.7109375" style="23" customWidth="1"/>
    <col min="14151" max="14151" width="6.7109375" style="23" customWidth="1"/>
    <col min="14152" max="14156" width="5.7109375" style="23" customWidth="1"/>
    <col min="14157" max="14157" width="6.7109375" style="23" customWidth="1"/>
    <col min="14158" max="14169" width="5.7109375" style="23" customWidth="1"/>
    <col min="14170" max="14334" width="11.421875" style="23" customWidth="1"/>
    <col min="14335" max="14335" width="33.421875" style="23" customWidth="1"/>
    <col min="14336" max="14336" width="18.28125" style="23" customWidth="1"/>
    <col min="14337" max="14337" width="26.421875" style="23" customWidth="1"/>
    <col min="14338" max="14338" width="18.00390625" style="23" customWidth="1"/>
    <col min="14339" max="14339" width="14.28125" style="23" customWidth="1"/>
    <col min="14340" max="14340" width="12.57421875" style="23" customWidth="1"/>
    <col min="14341" max="14341" width="11.00390625" style="23" bestFit="1" customWidth="1"/>
    <col min="14342" max="14343" width="14.7109375" style="23" customWidth="1"/>
    <col min="14344" max="14344" width="29.57421875" style="23" customWidth="1"/>
    <col min="14345" max="14345" width="22.28125" style="23" customWidth="1"/>
    <col min="14346" max="14346" width="22.7109375" style="23" customWidth="1"/>
    <col min="14347" max="14347" width="25.7109375" style="23" customWidth="1"/>
    <col min="14348" max="14349" width="5.7109375" style="23" customWidth="1"/>
    <col min="14350" max="14350" width="6.7109375" style="23" customWidth="1"/>
    <col min="14351" max="14355" width="5.7109375" style="23" customWidth="1"/>
    <col min="14356" max="14356" width="6.7109375" style="23" customWidth="1"/>
    <col min="14357" max="14361" width="5.7109375" style="23" customWidth="1"/>
    <col min="14362" max="14362" width="6.7109375" style="23" customWidth="1"/>
    <col min="14363" max="14367" width="5.7109375" style="23" customWidth="1"/>
    <col min="14368" max="14376" width="6.7109375" style="23" customWidth="1"/>
    <col min="14377" max="14394" width="5.7109375" style="23" customWidth="1"/>
    <col min="14395" max="14395" width="6.7109375" style="23" customWidth="1"/>
    <col min="14396" max="14400" width="5.7109375" style="23" customWidth="1"/>
    <col min="14401" max="14401" width="52.7109375" style="23" customWidth="1"/>
    <col min="14402" max="14406" width="5.7109375" style="23" customWidth="1"/>
    <col min="14407" max="14407" width="6.7109375" style="23" customWidth="1"/>
    <col min="14408" max="14412" width="5.7109375" style="23" customWidth="1"/>
    <col min="14413" max="14413" width="6.7109375" style="23" customWidth="1"/>
    <col min="14414" max="14425" width="5.7109375" style="23" customWidth="1"/>
    <col min="14426" max="14590" width="11.421875" style="23" customWidth="1"/>
    <col min="14591" max="14591" width="33.421875" style="23" customWidth="1"/>
    <col min="14592" max="14592" width="18.28125" style="23" customWidth="1"/>
    <col min="14593" max="14593" width="26.421875" style="23" customWidth="1"/>
    <col min="14594" max="14594" width="18.00390625" style="23" customWidth="1"/>
    <col min="14595" max="14595" width="14.28125" style="23" customWidth="1"/>
    <col min="14596" max="14596" width="12.57421875" style="23" customWidth="1"/>
    <col min="14597" max="14597" width="11.00390625" style="23" bestFit="1" customWidth="1"/>
    <col min="14598" max="14599" width="14.7109375" style="23" customWidth="1"/>
    <col min="14600" max="14600" width="29.57421875" style="23" customWidth="1"/>
    <col min="14601" max="14601" width="22.28125" style="23" customWidth="1"/>
    <col min="14602" max="14602" width="22.7109375" style="23" customWidth="1"/>
    <col min="14603" max="14603" width="25.7109375" style="23" customWidth="1"/>
    <col min="14604" max="14605" width="5.7109375" style="23" customWidth="1"/>
    <col min="14606" max="14606" width="6.7109375" style="23" customWidth="1"/>
    <col min="14607" max="14611" width="5.7109375" style="23" customWidth="1"/>
    <col min="14612" max="14612" width="6.7109375" style="23" customWidth="1"/>
    <col min="14613" max="14617" width="5.7109375" style="23" customWidth="1"/>
    <col min="14618" max="14618" width="6.7109375" style="23" customWidth="1"/>
    <col min="14619" max="14623" width="5.7109375" style="23" customWidth="1"/>
    <col min="14624" max="14632" width="6.7109375" style="23" customWidth="1"/>
    <col min="14633" max="14650" width="5.7109375" style="23" customWidth="1"/>
    <col min="14651" max="14651" width="6.7109375" style="23" customWidth="1"/>
    <col min="14652" max="14656" width="5.7109375" style="23" customWidth="1"/>
    <col min="14657" max="14657" width="52.7109375" style="23" customWidth="1"/>
    <col min="14658" max="14662" width="5.7109375" style="23" customWidth="1"/>
    <col min="14663" max="14663" width="6.7109375" style="23" customWidth="1"/>
    <col min="14664" max="14668" width="5.7109375" style="23" customWidth="1"/>
    <col min="14669" max="14669" width="6.7109375" style="23" customWidth="1"/>
    <col min="14670" max="14681" width="5.7109375" style="23" customWidth="1"/>
    <col min="14682" max="14846" width="11.421875" style="23" customWidth="1"/>
    <col min="14847" max="14847" width="33.421875" style="23" customWidth="1"/>
    <col min="14848" max="14848" width="18.28125" style="23" customWidth="1"/>
    <col min="14849" max="14849" width="26.421875" style="23" customWidth="1"/>
    <col min="14850" max="14850" width="18.00390625" style="23" customWidth="1"/>
    <col min="14851" max="14851" width="14.28125" style="23" customWidth="1"/>
    <col min="14852" max="14852" width="12.57421875" style="23" customWidth="1"/>
    <col min="14853" max="14853" width="11.00390625" style="23" bestFit="1" customWidth="1"/>
    <col min="14854" max="14855" width="14.7109375" style="23" customWidth="1"/>
    <col min="14856" max="14856" width="29.57421875" style="23" customWidth="1"/>
    <col min="14857" max="14857" width="22.28125" style="23" customWidth="1"/>
    <col min="14858" max="14858" width="22.7109375" style="23" customWidth="1"/>
    <col min="14859" max="14859" width="25.7109375" style="23" customWidth="1"/>
    <col min="14860" max="14861" width="5.7109375" style="23" customWidth="1"/>
    <col min="14862" max="14862" width="6.7109375" style="23" customWidth="1"/>
    <col min="14863" max="14867" width="5.7109375" style="23" customWidth="1"/>
    <col min="14868" max="14868" width="6.7109375" style="23" customWidth="1"/>
    <col min="14869" max="14873" width="5.7109375" style="23" customWidth="1"/>
    <col min="14874" max="14874" width="6.7109375" style="23" customWidth="1"/>
    <col min="14875" max="14879" width="5.7109375" style="23" customWidth="1"/>
    <col min="14880" max="14888" width="6.7109375" style="23" customWidth="1"/>
    <col min="14889" max="14906" width="5.7109375" style="23" customWidth="1"/>
    <col min="14907" max="14907" width="6.7109375" style="23" customWidth="1"/>
    <col min="14908" max="14912" width="5.7109375" style="23" customWidth="1"/>
    <col min="14913" max="14913" width="52.7109375" style="23" customWidth="1"/>
    <col min="14914" max="14918" width="5.7109375" style="23" customWidth="1"/>
    <col min="14919" max="14919" width="6.7109375" style="23" customWidth="1"/>
    <col min="14920" max="14924" width="5.7109375" style="23" customWidth="1"/>
    <col min="14925" max="14925" width="6.7109375" style="23" customWidth="1"/>
    <col min="14926" max="14937" width="5.7109375" style="23" customWidth="1"/>
    <col min="14938" max="15102" width="11.421875" style="23" customWidth="1"/>
    <col min="15103" max="15103" width="33.421875" style="23" customWidth="1"/>
    <col min="15104" max="15104" width="18.28125" style="23" customWidth="1"/>
    <col min="15105" max="15105" width="26.421875" style="23" customWidth="1"/>
    <col min="15106" max="15106" width="18.00390625" style="23" customWidth="1"/>
    <col min="15107" max="15107" width="14.28125" style="23" customWidth="1"/>
    <col min="15108" max="15108" width="12.57421875" style="23" customWidth="1"/>
    <col min="15109" max="15109" width="11.00390625" style="23" bestFit="1" customWidth="1"/>
    <col min="15110" max="15111" width="14.7109375" style="23" customWidth="1"/>
    <col min="15112" max="15112" width="29.57421875" style="23" customWidth="1"/>
    <col min="15113" max="15113" width="22.28125" style="23" customWidth="1"/>
    <col min="15114" max="15114" width="22.7109375" style="23" customWidth="1"/>
    <col min="15115" max="15115" width="25.7109375" style="23" customWidth="1"/>
    <col min="15116" max="15117" width="5.7109375" style="23" customWidth="1"/>
    <col min="15118" max="15118" width="6.7109375" style="23" customWidth="1"/>
    <col min="15119" max="15123" width="5.7109375" style="23" customWidth="1"/>
    <col min="15124" max="15124" width="6.7109375" style="23" customWidth="1"/>
    <col min="15125" max="15129" width="5.7109375" style="23" customWidth="1"/>
    <col min="15130" max="15130" width="6.7109375" style="23" customWidth="1"/>
    <col min="15131" max="15135" width="5.7109375" style="23" customWidth="1"/>
    <col min="15136" max="15144" width="6.7109375" style="23" customWidth="1"/>
    <col min="15145" max="15162" width="5.7109375" style="23" customWidth="1"/>
    <col min="15163" max="15163" width="6.7109375" style="23" customWidth="1"/>
    <col min="15164" max="15168" width="5.7109375" style="23" customWidth="1"/>
    <col min="15169" max="15169" width="52.7109375" style="23" customWidth="1"/>
    <col min="15170" max="15174" width="5.7109375" style="23" customWidth="1"/>
    <col min="15175" max="15175" width="6.7109375" style="23" customWidth="1"/>
    <col min="15176" max="15180" width="5.7109375" style="23" customWidth="1"/>
    <col min="15181" max="15181" width="6.7109375" style="23" customWidth="1"/>
    <col min="15182" max="15193" width="5.7109375" style="23" customWidth="1"/>
    <col min="15194" max="15358" width="11.421875" style="23" customWidth="1"/>
    <col min="15359" max="15359" width="33.421875" style="23" customWidth="1"/>
    <col min="15360" max="15360" width="18.28125" style="23" customWidth="1"/>
    <col min="15361" max="15361" width="26.421875" style="23" customWidth="1"/>
    <col min="15362" max="15362" width="18.00390625" style="23" customWidth="1"/>
    <col min="15363" max="15363" width="14.28125" style="23" customWidth="1"/>
    <col min="15364" max="15364" width="12.57421875" style="23" customWidth="1"/>
    <col min="15365" max="15365" width="11.00390625" style="23" bestFit="1" customWidth="1"/>
    <col min="15366" max="15367" width="14.7109375" style="23" customWidth="1"/>
    <col min="15368" max="15368" width="29.57421875" style="23" customWidth="1"/>
    <col min="15369" max="15369" width="22.28125" style="23" customWidth="1"/>
    <col min="15370" max="15370" width="22.7109375" style="23" customWidth="1"/>
    <col min="15371" max="15371" width="25.7109375" style="23" customWidth="1"/>
    <col min="15372" max="15373" width="5.7109375" style="23" customWidth="1"/>
    <col min="15374" max="15374" width="6.7109375" style="23" customWidth="1"/>
    <col min="15375" max="15379" width="5.7109375" style="23" customWidth="1"/>
    <col min="15380" max="15380" width="6.7109375" style="23" customWidth="1"/>
    <col min="15381" max="15385" width="5.7109375" style="23" customWidth="1"/>
    <col min="15386" max="15386" width="6.7109375" style="23" customWidth="1"/>
    <col min="15387" max="15391" width="5.7109375" style="23" customWidth="1"/>
    <col min="15392" max="15400" width="6.7109375" style="23" customWidth="1"/>
    <col min="15401" max="15418" width="5.7109375" style="23" customWidth="1"/>
    <col min="15419" max="15419" width="6.7109375" style="23" customWidth="1"/>
    <col min="15420" max="15424" width="5.7109375" style="23" customWidth="1"/>
    <col min="15425" max="15425" width="52.7109375" style="23" customWidth="1"/>
    <col min="15426" max="15430" width="5.7109375" style="23" customWidth="1"/>
    <col min="15431" max="15431" width="6.7109375" style="23" customWidth="1"/>
    <col min="15432" max="15436" width="5.7109375" style="23" customWidth="1"/>
    <col min="15437" max="15437" width="6.7109375" style="23" customWidth="1"/>
    <col min="15438" max="15449" width="5.7109375" style="23" customWidth="1"/>
    <col min="15450" max="15614" width="11.421875" style="23" customWidth="1"/>
    <col min="15615" max="15615" width="33.421875" style="23" customWidth="1"/>
    <col min="15616" max="15616" width="18.28125" style="23" customWidth="1"/>
    <col min="15617" max="15617" width="26.421875" style="23" customWidth="1"/>
    <col min="15618" max="15618" width="18.00390625" style="23" customWidth="1"/>
    <col min="15619" max="15619" width="14.28125" style="23" customWidth="1"/>
    <col min="15620" max="15620" width="12.57421875" style="23" customWidth="1"/>
    <col min="15621" max="15621" width="11.00390625" style="23" bestFit="1" customWidth="1"/>
    <col min="15622" max="15623" width="14.7109375" style="23" customWidth="1"/>
    <col min="15624" max="15624" width="29.57421875" style="23" customWidth="1"/>
    <col min="15625" max="15625" width="22.28125" style="23" customWidth="1"/>
    <col min="15626" max="15626" width="22.7109375" style="23" customWidth="1"/>
    <col min="15627" max="15627" width="25.7109375" style="23" customWidth="1"/>
    <col min="15628" max="15629" width="5.7109375" style="23" customWidth="1"/>
    <col min="15630" max="15630" width="6.7109375" style="23" customWidth="1"/>
    <col min="15631" max="15635" width="5.7109375" style="23" customWidth="1"/>
    <col min="15636" max="15636" width="6.7109375" style="23" customWidth="1"/>
    <col min="15637" max="15641" width="5.7109375" style="23" customWidth="1"/>
    <col min="15642" max="15642" width="6.7109375" style="23" customWidth="1"/>
    <col min="15643" max="15647" width="5.7109375" style="23" customWidth="1"/>
    <col min="15648" max="15656" width="6.7109375" style="23" customWidth="1"/>
    <col min="15657" max="15674" width="5.7109375" style="23" customWidth="1"/>
    <col min="15675" max="15675" width="6.7109375" style="23" customWidth="1"/>
    <col min="15676" max="15680" width="5.7109375" style="23" customWidth="1"/>
    <col min="15681" max="15681" width="52.7109375" style="23" customWidth="1"/>
    <col min="15682" max="15686" width="5.7109375" style="23" customWidth="1"/>
    <col min="15687" max="15687" width="6.7109375" style="23" customWidth="1"/>
    <col min="15688" max="15692" width="5.7109375" style="23" customWidth="1"/>
    <col min="15693" max="15693" width="6.7109375" style="23" customWidth="1"/>
    <col min="15694" max="15705" width="5.7109375" style="23" customWidth="1"/>
    <col min="15706" max="15870" width="11.421875" style="23" customWidth="1"/>
    <col min="15871" max="15871" width="33.421875" style="23" customWidth="1"/>
    <col min="15872" max="15872" width="18.28125" style="23" customWidth="1"/>
    <col min="15873" max="15873" width="26.421875" style="23" customWidth="1"/>
    <col min="15874" max="15874" width="18.00390625" style="23" customWidth="1"/>
    <col min="15875" max="15875" width="14.28125" style="23" customWidth="1"/>
    <col min="15876" max="15876" width="12.57421875" style="23" customWidth="1"/>
    <col min="15877" max="15877" width="11.00390625" style="23" bestFit="1" customWidth="1"/>
    <col min="15878" max="15879" width="14.7109375" style="23" customWidth="1"/>
    <col min="15880" max="15880" width="29.57421875" style="23" customWidth="1"/>
    <col min="15881" max="15881" width="22.28125" style="23" customWidth="1"/>
    <col min="15882" max="15882" width="22.7109375" style="23" customWidth="1"/>
    <col min="15883" max="15883" width="25.7109375" style="23" customWidth="1"/>
    <col min="15884" max="15885" width="5.7109375" style="23" customWidth="1"/>
    <col min="15886" max="15886" width="6.7109375" style="23" customWidth="1"/>
    <col min="15887" max="15891" width="5.7109375" style="23" customWidth="1"/>
    <col min="15892" max="15892" width="6.7109375" style="23" customWidth="1"/>
    <col min="15893" max="15897" width="5.7109375" style="23" customWidth="1"/>
    <col min="15898" max="15898" width="6.7109375" style="23" customWidth="1"/>
    <col min="15899" max="15903" width="5.7109375" style="23" customWidth="1"/>
    <col min="15904" max="15912" width="6.7109375" style="23" customWidth="1"/>
    <col min="15913" max="15930" width="5.7109375" style="23" customWidth="1"/>
    <col min="15931" max="15931" width="6.7109375" style="23" customWidth="1"/>
    <col min="15932" max="15936" width="5.7109375" style="23" customWidth="1"/>
    <col min="15937" max="15937" width="52.7109375" style="23" customWidth="1"/>
    <col min="15938" max="15942" width="5.7109375" style="23" customWidth="1"/>
    <col min="15943" max="15943" width="6.7109375" style="23" customWidth="1"/>
    <col min="15944" max="15948" width="5.7109375" style="23" customWidth="1"/>
    <col min="15949" max="15949" width="6.7109375" style="23" customWidth="1"/>
    <col min="15950" max="15961" width="5.7109375" style="23" customWidth="1"/>
    <col min="15962" max="16126" width="11.421875" style="23" customWidth="1"/>
    <col min="16127" max="16127" width="33.421875" style="23" customWidth="1"/>
    <col min="16128" max="16128" width="18.28125" style="23" customWidth="1"/>
    <col min="16129" max="16129" width="26.421875" style="23" customWidth="1"/>
    <col min="16130" max="16130" width="18.00390625" style="23" customWidth="1"/>
    <col min="16131" max="16131" width="14.28125" style="23" customWidth="1"/>
    <col min="16132" max="16132" width="12.57421875" style="23" customWidth="1"/>
    <col min="16133" max="16133" width="11.00390625" style="23" bestFit="1" customWidth="1"/>
    <col min="16134" max="16135" width="14.7109375" style="23" customWidth="1"/>
    <col min="16136" max="16136" width="29.57421875" style="23" customWidth="1"/>
    <col min="16137" max="16137" width="22.28125" style="23" customWidth="1"/>
    <col min="16138" max="16138" width="22.7109375" style="23" customWidth="1"/>
    <col min="16139" max="16139" width="25.7109375" style="23" customWidth="1"/>
    <col min="16140" max="16141" width="5.7109375" style="23" customWidth="1"/>
    <col min="16142" max="16142" width="6.7109375" style="23" customWidth="1"/>
    <col min="16143" max="16147" width="5.7109375" style="23" customWidth="1"/>
    <col min="16148" max="16148" width="6.7109375" style="23" customWidth="1"/>
    <col min="16149" max="16153" width="5.7109375" style="23" customWidth="1"/>
    <col min="16154" max="16154" width="6.7109375" style="23" customWidth="1"/>
    <col min="16155" max="16159" width="5.7109375" style="23" customWidth="1"/>
    <col min="16160" max="16168" width="6.7109375" style="23" customWidth="1"/>
    <col min="16169" max="16186" width="5.7109375" style="23" customWidth="1"/>
    <col min="16187" max="16187" width="6.7109375" style="23" customWidth="1"/>
    <col min="16188" max="16192" width="5.7109375" style="23" customWidth="1"/>
    <col min="16193" max="16193" width="52.7109375" style="23" customWidth="1"/>
    <col min="16194" max="16198" width="5.7109375" style="23" customWidth="1"/>
    <col min="16199" max="16199" width="6.7109375" style="23" customWidth="1"/>
    <col min="16200" max="16204" width="5.7109375" style="23" customWidth="1"/>
    <col min="16205" max="16205" width="6.7109375" style="23" customWidth="1"/>
    <col min="16206" max="16217" width="5.7109375" style="23" customWidth="1"/>
    <col min="16218" max="16384" width="11.421875" style="23" customWidth="1"/>
  </cols>
  <sheetData>
    <row r="1" spans="1:9" ht="15">
      <c r="A1" s="354"/>
      <c r="B1" s="354"/>
      <c r="C1" s="354"/>
      <c r="D1" s="354"/>
      <c r="E1" s="354"/>
      <c r="F1" s="354"/>
      <c r="G1" s="354"/>
      <c r="H1" s="22"/>
      <c r="I1" s="22"/>
    </row>
    <row r="2" spans="1:9" ht="15">
      <c r="A2" s="342" t="s">
        <v>632</v>
      </c>
      <c r="B2" s="342"/>
      <c r="C2" s="342"/>
      <c r="D2" s="342"/>
      <c r="E2" s="342"/>
      <c r="F2" s="342"/>
      <c r="G2" s="342"/>
      <c r="H2" s="22"/>
      <c r="I2" s="22"/>
    </row>
    <row r="3" spans="1:10" ht="15">
      <c r="A3" s="342"/>
      <c r="B3" s="342"/>
      <c r="C3" s="342"/>
      <c r="D3" s="342"/>
      <c r="E3" s="342"/>
      <c r="F3" s="342"/>
      <c r="G3" s="342"/>
      <c r="H3" s="22"/>
      <c r="I3" s="22"/>
      <c r="J3" s="23" t="s">
        <v>43</v>
      </c>
    </row>
    <row r="4" spans="1:10" ht="15">
      <c r="A4" s="342"/>
      <c r="B4" s="342"/>
      <c r="C4" s="342"/>
      <c r="D4" s="342"/>
      <c r="E4" s="342"/>
      <c r="F4" s="342"/>
      <c r="G4" s="342"/>
      <c r="H4" s="22"/>
      <c r="I4" s="22"/>
      <c r="J4" s="23" t="s">
        <v>44</v>
      </c>
    </row>
    <row r="5" spans="1:10" ht="15">
      <c r="A5" s="342"/>
      <c r="B5" s="342"/>
      <c r="C5" s="342"/>
      <c r="D5" s="342"/>
      <c r="E5" s="342"/>
      <c r="F5" s="342"/>
      <c r="G5" s="342"/>
      <c r="H5" s="22"/>
      <c r="I5" s="22"/>
      <c r="J5" s="23" t="s">
        <v>45</v>
      </c>
    </row>
    <row r="6" spans="1:27" s="25" customFormat="1" ht="15">
      <c r="A6" s="348" t="s">
        <v>46</v>
      </c>
      <c r="B6" s="348"/>
      <c r="C6" s="348"/>
      <c r="D6" s="348"/>
      <c r="E6" s="348"/>
      <c r="F6" s="348"/>
      <c r="G6" s="348"/>
      <c r="H6" s="22"/>
      <c r="I6" s="22"/>
      <c r="AA6" s="26"/>
    </row>
    <row r="7" spans="1:61" ht="15">
      <c r="A7" s="241" t="s">
        <v>47</v>
      </c>
      <c r="B7" s="352" t="s">
        <v>48</v>
      </c>
      <c r="C7" s="352"/>
      <c r="D7" s="352"/>
      <c r="E7" s="339" t="s">
        <v>49</v>
      </c>
      <c r="F7" s="339"/>
      <c r="G7" s="339"/>
      <c r="H7" s="22"/>
      <c r="I7" s="22"/>
      <c r="BG7" s="27"/>
      <c r="BH7" s="27"/>
      <c r="BI7" s="27"/>
    </row>
    <row r="8" spans="1:61" ht="44.25" customHeight="1">
      <c r="A8" s="69" t="str">
        <f>'Consolidado 2016'!C11</f>
        <v>Efectividad en la gestión de proyectos</v>
      </c>
      <c r="B8" s="353">
        <f>'Consolidado 2016'!G11</f>
        <v>0.8</v>
      </c>
      <c r="C8" s="353"/>
      <c r="D8" s="353"/>
      <c r="E8" s="350" t="s">
        <v>43</v>
      </c>
      <c r="F8" s="350"/>
      <c r="G8" s="350"/>
      <c r="H8" s="22"/>
      <c r="I8" s="22"/>
      <c r="BG8" s="27"/>
      <c r="BH8" s="49"/>
      <c r="BI8" s="27"/>
    </row>
    <row r="9" spans="1:61" ht="15">
      <c r="A9" s="339" t="s">
        <v>50</v>
      </c>
      <c r="B9" s="339"/>
      <c r="C9" s="339"/>
      <c r="D9" s="339"/>
      <c r="E9" s="339"/>
      <c r="F9" s="339"/>
      <c r="G9" s="339"/>
      <c r="H9" s="22"/>
      <c r="I9" s="22"/>
      <c r="BG9" s="27"/>
      <c r="BH9" s="50"/>
      <c r="BI9" s="27"/>
    </row>
    <row r="10" spans="1:61" ht="36" customHeight="1">
      <c r="A10" s="351" t="str">
        <f>'Consolidado 2016'!E11</f>
        <v>Medir la efectividad en la consecución de recursos en relación con proyectos ejecutados</v>
      </c>
      <c r="B10" s="351"/>
      <c r="C10" s="351"/>
      <c r="D10" s="351"/>
      <c r="E10" s="351"/>
      <c r="F10" s="351"/>
      <c r="G10" s="351"/>
      <c r="H10" s="22"/>
      <c r="I10" s="22"/>
      <c r="BG10" s="27"/>
      <c r="BH10" s="50"/>
      <c r="BI10" s="27"/>
    </row>
    <row r="11" spans="1:61" ht="15">
      <c r="A11" s="339" t="s">
        <v>51</v>
      </c>
      <c r="B11" s="339"/>
      <c r="C11" s="339"/>
      <c r="D11" s="339"/>
      <c r="E11" s="339"/>
      <c r="F11" s="339"/>
      <c r="G11" s="339"/>
      <c r="H11" s="22"/>
      <c r="I11" s="22"/>
      <c r="BG11" s="27"/>
      <c r="BH11" s="50"/>
      <c r="BI11" s="27"/>
    </row>
    <row r="12" spans="1:61" ht="32.25" customHeight="1">
      <c r="A12" s="351" t="str">
        <f>'Consolidado 2016'!D11</f>
        <v>Sumatoria de los recursos gestionados por proyectos</v>
      </c>
      <c r="B12" s="351"/>
      <c r="C12" s="351"/>
      <c r="D12" s="351"/>
      <c r="E12" s="351"/>
      <c r="F12" s="351"/>
      <c r="G12" s="351"/>
      <c r="H12" s="22"/>
      <c r="I12" s="22"/>
      <c r="BG12" s="27"/>
      <c r="BH12" s="50"/>
      <c r="BI12" s="27"/>
    </row>
    <row r="13" spans="1:61" ht="15">
      <c r="A13" s="339" t="s">
        <v>52</v>
      </c>
      <c r="B13" s="339"/>
      <c r="C13" s="339"/>
      <c r="D13" s="352" t="s">
        <v>53</v>
      </c>
      <c r="E13" s="352"/>
      <c r="F13" s="352"/>
      <c r="G13" s="352"/>
      <c r="H13" s="22"/>
      <c r="I13" s="22"/>
      <c r="BG13" s="27"/>
      <c r="BH13" s="50"/>
      <c r="BI13" s="27"/>
    </row>
    <row r="14" spans="1:61" ht="15">
      <c r="A14" s="347" t="s">
        <v>190</v>
      </c>
      <c r="B14" s="347"/>
      <c r="C14" s="347"/>
      <c r="D14" s="350" t="s">
        <v>100</v>
      </c>
      <c r="E14" s="350"/>
      <c r="F14" s="350"/>
      <c r="G14" s="350"/>
      <c r="H14" s="22"/>
      <c r="I14" s="22"/>
      <c r="BG14" s="27"/>
      <c r="BH14" s="50"/>
      <c r="BI14" s="27"/>
    </row>
    <row r="15" spans="1:61" ht="15">
      <c r="A15" s="347"/>
      <c r="B15" s="347"/>
      <c r="C15" s="347"/>
      <c r="D15" s="350"/>
      <c r="E15" s="350"/>
      <c r="F15" s="350"/>
      <c r="G15" s="350"/>
      <c r="H15" s="22"/>
      <c r="I15" s="22"/>
      <c r="BG15" s="27"/>
      <c r="BH15" s="50"/>
      <c r="BI15" s="27"/>
    </row>
    <row r="16" spans="1:61" ht="15">
      <c r="A16" s="339" t="s">
        <v>55</v>
      </c>
      <c r="B16" s="339"/>
      <c r="C16" s="339"/>
      <c r="D16" s="339" t="s">
        <v>56</v>
      </c>
      <c r="E16" s="339"/>
      <c r="F16" s="339"/>
      <c r="G16" s="339"/>
      <c r="H16" s="22"/>
      <c r="I16" s="22"/>
      <c r="BG16" s="27"/>
      <c r="BH16" s="50"/>
      <c r="BI16" s="27"/>
    </row>
    <row r="17" spans="1:60" ht="15">
      <c r="A17" s="350" t="str">
        <f>'Consolidado 2016'!F11</f>
        <v>Anual</v>
      </c>
      <c r="B17" s="350"/>
      <c r="C17" s="350"/>
      <c r="D17" s="350" t="s">
        <v>57</v>
      </c>
      <c r="E17" s="350"/>
      <c r="F17" s="350"/>
      <c r="G17" s="350"/>
      <c r="H17" s="22"/>
      <c r="I17" s="22"/>
      <c r="BH17" s="51"/>
    </row>
    <row r="18" spans="1:9" ht="15">
      <c r="A18" s="350"/>
      <c r="B18" s="350"/>
      <c r="C18" s="350"/>
      <c r="D18" s="350"/>
      <c r="E18" s="350"/>
      <c r="F18" s="350"/>
      <c r="G18" s="350"/>
      <c r="H18" s="22"/>
      <c r="I18" s="22"/>
    </row>
    <row r="19" spans="1:9" ht="15">
      <c r="A19" s="344" t="s">
        <v>58</v>
      </c>
      <c r="B19" s="348"/>
      <c r="C19" s="348"/>
      <c r="D19" s="348"/>
      <c r="E19" s="344"/>
      <c r="F19" s="344"/>
      <c r="G19" s="344"/>
      <c r="H19" s="22"/>
      <c r="I19" s="22"/>
    </row>
    <row r="20" spans="1:9" ht="15">
      <c r="A20" s="28"/>
      <c r="B20" s="340" t="s">
        <v>59</v>
      </c>
      <c r="C20" s="340"/>
      <c r="D20" s="340"/>
      <c r="E20" s="28"/>
      <c r="F20" s="28"/>
      <c r="G20" s="28"/>
      <c r="H20" s="22"/>
      <c r="I20" s="22"/>
    </row>
    <row r="21" spans="1:9" s="31" customFormat="1" ht="15">
      <c r="A21" s="240" t="s">
        <v>60</v>
      </c>
      <c r="B21" s="71">
        <v>2017</v>
      </c>
      <c r="C21" s="243">
        <v>2018</v>
      </c>
      <c r="D21" s="243"/>
      <c r="E21" s="30"/>
      <c r="F21" s="245"/>
      <c r="H21" s="22"/>
      <c r="I21" s="22"/>
    </row>
    <row r="22" spans="1:9" s="31" customFormat="1" ht="15">
      <c r="A22" s="37" t="s">
        <v>73</v>
      </c>
      <c r="B22" s="39">
        <f>K61</f>
        <v>3409611547</v>
      </c>
      <c r="C22" s="39">
        <f>K75</f>
        <v>2185378535</v>
      </c>
      <c r="D22" s="39"/>
      <c r="E22" s="40"/>
      <c r="F22" s="41"/>
      <c r="H22" s="22"/>
      <c r="I22" s="22"/>
    </row>
    <row r="23" spans="1:9" s="31" customFormat="1" ht="15">
      <c r="A23" s="29"/>
      <c r="B23" s="345"/>
      <c r="C23" s="345"/>
      <c r="D23" s="42"/>
      <c r="E23" s="43"/>
      <c r="F23" s="44"/>
      <c r="H23" s="22"/>
      <c r="I23" s="22"/>
    </row>
    <row r="24" spans="1:9" ht="15">
      <c r="A24" s="346" t="s">
        <v>65</v>
      </c>
      <c r="B24" s="346"/>
      <c r="C24" s="346"/>
      <c r="D24" s="346"/>
      <c r="E24" s="346"/>
      <c r="F24" s="346"/>
      <c r="G24" s="346"/>
      <c r="H24" s="22"/>
      <c r="I24" s="22"/>
    </row>
    <row r="25" spans="1:9" ht="15">
      <c r="A25" s="347"/>
      <c r="B25" s="347"/>
      <c r="C25" s="347"/>
      <c r="D25" s="347"/>
      <c r="E25" s="347"/>
      <c r="F25" s="347"/>
      <c r="G25" s="347"/>
      <c r="H25" s="22"/>
      <c r="I25" s="22"/>
    </row>
    <row r="26" spans="1:9" ht="306.95" customHeight="1">
      <c r="A26" s="347"/>
      <c r="B26" s="347"/>
      <c r="C26" s="347"/>
      <c r="D26" s="347"/>
      <c r="E26" s="347"/>
      <c r="F26" s="347"/>
      <c r="G26" s="347"/>
      <c r="H26" s="22"/>
      <c r="I26" s="22"/>
    </row>
    <row r="27" spans="1:9" ht="15">
      <c r="A27" s="348" t="s">
        <v>66</v>
      </c>
      <c r="B27" s="348"/>
      <c r="C27" s="348"/>
      <c r="D27" s="348"/>
      <c r="E27" s="348"/>
      <c r="F27" s="348"/>
      <c r="G27" s="348"/>
      <c r="H27" s="346"/>
      <c r="I27" s="45"/>
    </row>
    <row r="28" spans="1:9" s="34" customFormat="1" ht="25.5">
      <c r="A28" s="243" t="s">
        <v>60</v>
      </c>
      <c r="B28" s="349" t="s">
        <v>67</v>
      </c>
      <c r="C28" s="349"/>
      <c r="D28" s="349"/>
      <c r="E28" s="349"/>
      <c r="F28" s="349"/>
      <c r="G28" s="238" t="s">
        <v>68</v>
      </c>
      <c r="H28" s="238" t="s">
        <v>69</v>
      </c>
      <c r="I28" s="46"/>
    </row>
    <row r="29" spans="1:9" ht="165" customHeight="1">
      <c r="A29" s="35" t="s">
        <v>453</v>
      </c>
      <c r="B29" s="368" t="s">
        <v>652</v>
      </c>
      <c r="C29" s="369"/>
      <c r="D29" s="369"/>
      <c r="E29" s="369"/>
      <c r="F29" s="370"/>
      <c r="G29" s="243"/>
      <c r="H29" s="243"/>
      <c r="I29" s="245"/>
    </row>
    <row r="31" spans="10:27" ht="15">
      <c r="J31" s="339">
        <v>2017</v>
      </c>
      <c r="K31" s="339"/>
      <c r="AA31" s="23"/>
    </row>
    <row r="32" spans="10:27" ht="12.75" customHeight="1">
      <c r="J32" s="237" t="s">
        <v>655</v>
      </c>
      <c r="K32" s="360" t="s">
        <v>103</v>
      </c>
      <c r="AA32" s="23"/>
    </row>
    <row r="33" spans="10:11" ht="15">
      <c r="J33" s="83" t="s">
        <v>656</v>
      </c>
      <c r="K33" s="361"/>
    </row>
    <row r="34" spans="10:11" ht="229.5">
      <c r="J34" s="38" t="s">
        <v>602</v>
      </c>
      <c r="K34" s="82">
        <v>229562973</v>
      </c>
    </row>
    <row r="35" spans="10:27" ht="76.5">
      <c r="J35" s="38" t="s">
        <v>603</v>
      </c>
      <c r="K35" s="82">
        <v>205950000</v>
      </c>
      <c r="AA35" s="23"/>
    </row>
    <row r="36" spans="10:27" ht="12.75" customHeight="1">
      <c r="J36" s="38" t="s">
        <v>604</v>
      </c>
      <c r="K36" s="82">
        <v>923948447</v>
      </c>
      <c r="AA36" s="23"/>
    </row>
    <row r="37" spans="10:27" ht="127.5">
      <c r="J37" s="38" t="s">
        <v>605</v>
      </c>
      <c r="K37" s="82">
        <v>550525532</v>
      </c>
      <c r="AA37" s="23"/>
    </row>
    <row r="38" spans="10:27" ht="178.5">
      <c r="J38" s="38" t="s">
        <v>606</v>
      </c>
      <c r="K38" s="82">
        <v>346000000</v>
      </c>
      <c r="AA38" s="23"/>
    </row>
    <row r="39" spans="10:27" ht="63.75">
      <c r="J39" s="38" t="s">
        <v>607</v>
      </c>
      <c r="K39" s="82">
        <v>383591839</v>
      </c>
      <c r="AA39" s="23"/>
    </row>
    <row r="40" spans="10:27" ht="216.75">
      <c r="J40" s="38" t="s">
        <v>608</v>
      </c>
      <c r="K40" s="82">
        <v>46999800</v>
      </c>
      <c r="AA40" s="23"/>
    </row>
    <row r="41" spans="10:27" ht="140.25">
      <c r="J41" s="38" t="s">
        <v>609</v>
      </c>
      <c r="K41" s="82">
        <v>185640000</v>
      </c>
      <c r="AA41" s="23"/>
    </row>
    <row r="42" spans="10:27" ht="153">
      <c r="J42" s="38" t="s">
        <v>610</v>
      </c>
      <c r="K42" s="82">
        <v>6000000</v>
      </c>
      <c r="AA42" s="23"/>
    </row>
    <row r="43" spans="10:27" ht="165.75">
      <c r="J43" s="38" t="s">
        <v>611</v>
      </c>
      <c r="K43" s="82">
        <v>6500000</v>
      </c>
      <c r="AA43" s="23"/>
    </row>
    <row r="44" spans="10:27" ht="114.75">
      <c r="J44" s="38" t="s">
        <v>612</v>
      </c>
      <c r="K44" s="82">
        <v>3000000</v>
      </c>
      <c r="AA44" s="23"/>
    </row>
    <row r="45" spans="10:27" ht="89.25">
      <c r="J45" s="38" t="s">
        <v>613</v>
      </c>
      <c r="K45" s="82">
        <v>2500000</v>
      </c>
      <c r="AA45" s="23"/>
    </row>
    <row r="46" spans="10:27" ht="38.25">
      <c r="J46" s="38" t="s">
        <v>614</v>
      </c>
      <c r="K46" s="223" t="s">
        <v>615</v>
      </c>
      <c r="AA46" s="23"/>
    </row>
    <row r="47" spans="10:27" ht="89.25">
      <c r="J47" s="38" t="s">
        <v>616</v>
      </c>
      <c r="K47" s="82">
        <v>5625000</v>
      </c>
      <c r="AA47" s="23"/>
    </row>
    <row r="48" spans="10:27" ht="51">
      <c r="J48" s="38" t="s">
        <v>617</v>
      </c>
      <c r="K48" s="82">
        <v>2240000</v>
      </c>
      <c r="AA48" s="23"/>
    </row>
    <row r="49" spans="10:27" ht="204">
      <c r="J49" s="38" t="s">
        <v>618</v>
      </c>
      <c r="K49" s="82">
        <v>29440000</v>
      </c>
      <c r="AA49" s="23"/>
    </row>
    <row r="50" spans="10:27" ht="63.75">
      <c r="J50" s="38" t="s">
        <v>619</v>
      </c>
      <c r="K50" s="82">
        <v>5535000</v>
      </c>
      <c r="AA50" s="23"/>
    </row>
    <row r="51" spans="10:27" ht="267.75">
      <c r="J51" s="38" t="s">
        <v>620</v>
      </c>
      <c r="K51" s="82">
        <v>28100000</v>
      </c>
      <c r="AA51" s="23"/>
    </row>
    <row r="52" spans="10:27" ht="153">
      <c r="J52" s="38" t="s">
        <v>621</v>
      </c>
      <c r="K52" s="82">
        <v>35000000</v>
      </c>
      <c r="AA52" s="23"/>
    </row>
    <row r="53" spans="10:27" ht="293.25">
      <c r="J53" s="38" t="s">
        <v>622</v>
      </c>
      <c r="K53" s="82">
        <v>70953804</v>
      </c>
      <c r="AA53" s="23"/>
    </row>
    <row r="54" spans="10:27" ht="63.75">
      <c r="J54" s="38" t="s">
        <v>623</v>
      </c>
      <c r="K54" s="82">
        <v>9871100</v>
      </c>
      <c r="AA54" s="23"/>
    </row>
    <row r="55" spans="10:27" ht="51">
      <c r="J55" s="38" t="s">
        <v>624</v>
      </c>
      <c r="K55" s="82">
        <v>19500000</v>
      </c>
      <c r="AA55" s="23"/>
    </row>
    <row r="56" spans="10:11" ht="89.25">
      <c r="J56" s="38" t="s">
        <v>625</v>
      </c>
      <c r="K56" s="82">
        <v>5433612</v>
      </c>
    </row>
    <row r="57" spans="10:11" ht="89.25">
      <c r="J57" s="38" t="s">
        <v>626</v>
      </c>
      <c r="K57" s="82">
        <v>55958000</v>
      </c>
    </row>
    <row r="58" spans="10:11" ht="161.25" customHeight="1">
      <c r="J58" s="38" t="s">
        <v>627</v>
      </c>
      <c r="K58" s="82">
        <v>20000000</v>
      </c>
    </row>
    <row r="59" spans="10:11" ht="216.75">
      <c r="J59" s="38" t="s">
        <v>628</v>
      </c>
      <c r="K59" s="82">
        <v>187000000</v>
      </c>
    </row>
    <row r="60" spans="10:11" ht="153">
      <c r="J60" s="38" t="s">
        <v>629</v>
      </c>
      <c r="K60" s="82">
        <v>44736440</v>
      </c>
    </row>
    <row r="61" spans="10:27" ht="25.5">
      <c r="J61" s="91" t="s">
        <v>107</v>
      </c>
      <c r="K61" s="258">
        <f>SUM(K34:K60)</f>
        <v>3409611547</v>
      </c>
      <c r="AA61" s="23"/>
    </row>
    <row r="62" spans="10:27" ht="12.75" customHeight="1">
      <c r="J62" s="91" t="s">
        <v>108</v>
      </c>
      <c r="K62" s="254">
        <v>27</v>
      </c>
      <c r="AA62" s="23"/>
    </row>
    <row r="63" ht="15">
      <c r="AA63" s="23"/>
    </row>
    <row r="64" spans="10:27" ht="15">
      <c r="J64" s="389" t="s">
        <v>642</v>
      </c>
      <c r="K64" s="390"/>
      <c r="AA64" s="23"/>
    </row>
    <row r="65" spans="10:27" ht="12.75" customHeight="1">
      <c r="J65" s="246" t="s">
        <v>102</v>
      </c>
      <c r="K65" s="360" t="s">
        <v>103</v>
      </c>
      <c r="AA65" s="23"/>
    </row>
    <row r="66" spans="10:27" ht="15">
      <c r="J66" s="83" t="s">
        <v>106</v>
      </c>
      <c r="K66" s="361"/>
      <c r="AA66" s="23"/>
    </row>
    <row r="67" spans="10:27" ht="165.75">
      <c r="J67" s="38" t="s">
        <v>645</v>
      </c>
      <c r="K67" s="256">
        <v>608528299</v>
      </c>
      <c r="AA67" s="23"/>
    </row>
    <row r="68" spans="10:27" ht="216.75">
      <c r="J68" s="38" t="s">
        <v>646</v>
      </c>
      <c r="K68" s="256">
        <v>906451178</v>
      </c>
      <c r="AA68" s="23"/>
    </row>
    <row r="69" spans="10:27" ht="25.5">
      <c r="J69" s="38" t="s">
        <v>647</v>
      </c>
      <c r="K69" s="256">
        <v>162330000</v>
      </c>
      <c r="AA69" s="23"/>
    </row>
    <row r="70" spans="10:27" ht="15">
      <c r="J70" s="38" t="s">
        <v>82</v>
      </c>
      <c r="K70" s="256">
        <v>121843996</v>
      </c>
      <c r="AA70" s="23"/>
    </row>
    <row r="71" spans="10:27" ht="25.5">
      <c r="J71" s="38" t="s">
        <v>648</v>
      </c>
      <c r="K71" s="256">
        <v>122613894</v>
      </c>
      <c r="AA71" s="23"/>
    </row>
    <row r="72" spans="10:27" ht="21.75" customHeight="1">
      <c r="J72" s="38" t="s">
        <v>649</v>
      </c>
      <c r="K72" s="256">
        <v>141007611</v>
      </c>
      <c r="AA72" s="23"/>
    </row>
    <row r="73" spans="10:27" ht="15">
      <c r="J73" s="38" t="s">
        <v>650</v>
      </c>
      <c r="K73" s="256">
        <v>7000000</v>
      </c>
      <c r="AA73" s="23"/>
    </row>
    <row r="74" spans="10:27" ht="15">
      <c r="J74" s="38" t="s">
        <v>651</v>
      </c>
      <c r="K74" s="256">
        <v>115603557</v>
      </c>
      <c r="AA74" s="23"/>
    </row>
    <row r="75" spans="10:11" ht="25.5">
      <c r="J75" s="91" t="s">
        <v>107</v>
      </c>
      <c r="K75" s="257">
        <f>SUM(K67:K74)</f>
        <v>2185378535</v>
      </c>
    </row>
    <row r="76" spans="10:11" ht="25.5">
      <c r="J76" s="91" t="s">
        <v>108</v>
      </c>
      <c r="K76" s="255">
        <v>8</v>
      </c>
    </row>
  </sheetData>
  <mergeCells count="31">
    <mergeCell ref="B8:D8"/>
    <mergeCell ref="E8:G8"/>
    <mergeCell ref="A1:G1"/>
    <mergeCell ref="A2:G5"/>
    <mergeCell ref="A6:G6"/>
    <mergeCell ref="B7:D7"/>
    <mergeCell ref="E7:G7"/>
    <mergeCell ref="A9:G9"/>
    <mergeCell ref="A10:G10"/>
    <mergeCell ref="A11:G11"/>
    <mergeCell ref="A12:G12"/>
    <mergeCell ref="A13:C13"/>
    <mergeCell ref="D13:G13"/>
    <mergeCell ref="A27:H27"/>
    <mergeCell ref="A14:C15"/>
    <mergeCell ref="D14:G15"/>
    <mergeCell ref="A16:C16"/>
    <mergeCell ref="D16:G16"/>
    <mergeCell ref="A17:C18"/>
    <mergeCell ref="D17:G18"/>
    <mergeCell ref="A19:G19"/>
    <mergeCell ref="B20:D20"/>
    <mergeCell ref="B23:C23"/>
    <mergeCell ref="A24:G24"/>
    <mergeCell ref="A25:G26"/>
    <mergeCell ref="J64:K64"/>
    <mergeCell ref="K65:K66"/>
    <mergeCell ref="B28:F28"/>
    <mergeCell ref="B29:F29"/>
    <mergeCell ref="J31:K31"/>
    <mergeCell ref="K32:K33"/>
  </mergeCells>
  <dataValidations count="11" disablePrompts="1">
    <dataValidation type="list" allowBlank="1" showInputMessage="1" showErrorMessage="1" sqref="E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E65494 IY65494 SU65494 ACQ65494 AMM65494 AWI65494 BGE65494 BQA65494 BZW65494 CJS65494 CTO65494 DDK65494 DNG65494 DXC65494 EGY65494 EQU65494 FAQ65494 FKM65494 FUI65494 GEE65494 GOA65494 GXW65494 HHS65494 HRO65494 IBK65494 ILG65494 IVC65494 JEY65494 JOU65494 JYQ65494 KIM65494 KSI65494 LCE65494 LMA65494 LVW65494 MFS65494">
      <formula1>$J$2:$J$8</formula1>
    </dataValidation>
    <dataValidation type="list" allowBlank="1" showInputMessage="1" showErrorMessage="1" sqref="MPO65494 MZK65494 NJG65494 NTC65494 OCY65494 OMU65494 OWQ65494 PGM65494 PQI65494 QAE65494 QKA65494 QTW65494 RDS65494 RNO65494 RXK65494 SHG65494 SRC65494 TAY65494 TKU65494 TUQ65494 UEM65494 UOI65494 UYE65494 VIA65494 VRW65494 WBS65494 WLO65494 WVK65494 E131030 IY131030 SU131030 ACQ131030 AMM131030 AWI131030 BGE131030 BQA131030 BZW131030 CJS131030 CTO131030 DDK131030 DNG131030 DXC131030 EGY131030 EQU131030 FAQ131030 FKM131030 FUI131030 GEE131030 GOA131030 GXW131030 HHS131030 HRO131030 IBK131030 ILG131030 IVC131030 JEY131030 JOU131030 JYQ131030 KIM131030 KSI131030 LCE131030 LMA131030 LVW131030 MFS131030 MPO131030 MZK131030 NJG131030 NTC131030 OCY131030 OMU131030 OWQ131030 PGM131030 PQI131030 QAE131030 QKA131030 QTW131030 RDS131030 RNO131030 RXK131030 SHG131030 SRC131030 TAY131030 TKU131030 TUQ131030 UEM131030 UOI131030 UYE131030 VIA131030 VRW131030 WBS131030 WLO131030 WVK131030 E196566 IY196566 SU196566 ACQ196566 AMM196566 AWI196566 BGE196566 BQA196566">
      <formula1>$J$2:$J$8</formula1>
    </dataValidation>
    <dataValidation type="list" allowBlank="1" showInputMessage="1" showErrorMessage="1" sqref="BZW196566 CJS196566 CTO196566 DDK196566 DNG196566 DXC196566 EGY196566 EQU196566 FAQ196566 FKM196566 FUI196566 GEE196566 GOA196566 GXW196566 HHS196566 HRO196566 IBK196566 ILG196566 IVC196566 JEY196566 JOU196566 JYQ196566 KIM196566 KSI196566 LCE196566 LMA196566 LVW196566 MFS196566 MPO196566 MZK196566 NJG196566 NTC196566 OCY196566 OMU196566 OWQ196566 PGM196566 PQI196566 QAE196566 QKA196566 QTW196566 RDS196566 RNO196566 RXK196566 SHG196566 SRC196566 TAY196566 TKU196566 TUQ196566 UEM196566 UOI196566 UYE196566 VIA196566 VRW196566 WBS196566 WLO196566 WVK196566 E262102 IY262102 SU262102 ACQ262102 AMM262102 AWI262102 BGE262102 BQA262102 BZW262102 CJS262102 CTO262102 DDK262102 DNG262102 DXC262102 EGY262102 EQU262102 FAQ262102 FKM262102 FUI262102 GEE262102 GOA262102 GXW262102 HHS262102 HRO262102 IBK262102 ILG262102 IVC262102 JEY262102 JOU262102 JYQ262102 KIM262102 KSI262102 LCE262102 LMA262102 LVW262102 MFS262102 MPO262102 MZK262102 NJG262102 NTC262102 OCY262102 OMU262102 OWQ262102 PGM262102">
      <formula1>$J$2:$J$8</formula1>
    </dataValidation>
    <dataValidation type="list" allowBlank="1" showInputMessage="1" showErrorMessage="1" sqref="PQI262102 QAE262102 QKA262102 QTW262102 RDS262102 RNO262102 RXK262102 SHG262102 SRC262102 TAY262102 TKU262102 TUQ262102 UEM262102 UOI262102 UYE262102 VIA262102 VRW262102 WBS262102 WLO262102 WVK262102 E327638 IY327638 SU327638 ACQ327638 AMM327638 AWI327638 BGE327638 BQA327638 BZW327638 CJS327638 CTO327638 DDK327638 DNG327638 DXC327638 EGY327638 EQU327638 FAQ327638 FKM327638 FUI327638 GEE327638 GOA327638 GXW327638 HHS327638 HRO327638 IBK327638 ILG327638 IVC327638 JEY327638 JOU327638 JYQ327638 KIM327638 KSI327638 LCE327638 LMA327638 LVW327638 MFS327638 MPO327638 MZK327638 NJG327638 NTC327638 OCY327638 OMU327638 OWQ327638 PGM327638 PQI327638 QAE327638 QKA327638 QTW327638 RDS327638 RNO327638 RXK327638 SHG327638 SRC327638 TAY327638 TKU327638 TUQ327638 UEM327638 UOI327638 UYE327638 VIA327638 VRW327638 WBS327638 WLO327638 WVK327638 E393174 IY393174 SU393174 ACQ393174 AMM393174 AWI393174 BGE393174 BQA393174 BZW393174 CJS393174 CTO393174 DDK393174 DNG393174 DXC393174 EGY393174 EQU393174">
      <formula1>$J$2:$J$8</formula1>
    </dataValidation>
    <dataValidation type="list" allowBlank="1" showInputMessage="1" showErrorMessage="1" sqref="FAQ393174 FKM393174 FUI393174 GEE393174 GOA393174 GXW393174 HHS393174 HRO393174 IBK393174 ILG393174 IVC393174 JEY393174 JOU393174 JYQ393174 KIM393174 KSI393174 LCE393174 LMA393174 LVW393174 MFS393174 MPO393174 MZK393174 NJG393174 NTC393174 OCY393174 OMU393174 OWQ393174 PGM393174 PQI393174 QAE393174 QKA393174 QTW393174 RDS393174 RNO393174 RXK393174 SHG393174 SRC393174 TAY393174 TKU393174 TUQ393174 UEM393174 UOI393174 UYE393174 VIA393174 VRW393174 WBS393174 WLO393174 WVK393174 E458710 IY458710 SU458710 ACQ458710 AMM458710 AWI458710 BGE458710 BQA458710 BZW458710 CJS458710 CTO458710 DDK458710 DNG458710 DXC458710 EGY458710 EQU458710 FAQ458710 FKM458710 FUI458710 GEE458710 GOA458710 GXW458710 HHS458710 HRO458710 IBK458710 ILG458710 IVC458710 JEY458710 JOU458710 JYQ458710 KIM458710 KSI458710 LCE458710 LMA458710 LVW458710 MFS458710 MPO458710 MZK458710 NJG458710 NTC458710 OCY458710 OMU458710 OWQ458710 PGM458710 PQI458710 QAE458710 QKA458710 QTW458710 RDS458710 RNO458710 RXK458710 SHG458710">
      <formula1>$J$2:$J$8</formula1>
    </dataValidation>
    <dataValidation type="list" allowBlank="1" showInputMessage="1" showErrorMessage="1" sqref="SRC458710 TAY458710 TKU458710 TUQ458710 UEM458710 UOI458710 UYE458710 VIA458710 VRW458710 WBS458710 WLO458710 WVK458710 E524246 IY524246 SU524246 ACQ524246 AMM524246 AWI524246 BGE524246 BQA524246 BZW524246 CJS524246 CTO524246 DDK524246 DNG524246 DXC524246 EGY524246 EQU524246 FAQ524246 FKM524246 FUI524246 GEE524246 GOA524246 GXW524246 HHS524246 HRO524246 IBK524246 ILG524246 IVC524246 JEY524246 JOU524246 JYQ524246 KIM524246 KSI524246 LCE524246 LMA524246 LVW524246 MFS524246 MPO524246 MZK524246 NJG524246 NTC524246 OCY524246 OMU524246 OWQ524246 PGM524246 PQI524246 QAE524246 QKA524246 QTW524246 RDS524246 RNO524246 RXK524246 SHG524246 SRC524246 TAY524246 TKU524246 TUQ524246 UEM524246 UOI524246 UYE524246 VIA524246 VRW524246 WBS524246 WLO524246 WVK524246 E589782 IY589782 SU589782 ACQ589782 AMM589782 AWI589782 BGE589782 BQA589782 BZW589782 CJS589782 CTO589782 DDK589782 DNG589782 DXC589782 EGY589782 EQU589782 FAQ589782 FKM589782 FUI589782 GEE589782 GOA589782 GXW589782 HHS589782 HRO589782">
      <formula1>$J$2:$J$8</formula1>
    </dataValidation>
    <dataValidation type="list" allowBlank="1" showInputMessage="1" showErrorMessage="1" sqref="IBK589782 ILG589782 IVC589782 JEY589782 JOU589782 JYQ589782 KIM589782 KSI589782 LCE589782 LMA589782 LVW589782 MFS589782 MPO589782 MZK589782 NJG589782 NTC589782 OCY589782 OMU589782 OWQ589782 PGM589782 PQI589782 QAE589782 QKA589782 QTW589782 RDS589782 RNO589782 RXK589782 SHG589782 SRC589782 TAY589782 TKU589782 TUQ589782 UEM589782 UOI589782 UYE589782 VIA589782 VRW589782 WBS589782 WLO589782 WVK589782 E655318 IY655318 SU655318 ACQ655318 AMM655318 AWI655318 BGE655318 BQA655318 BZW655318 CJS655318 CTO655318 DDK655318 DNG655318 DXC655318 EGY655318 EQU655318 FAQ655318 FKM655318 FUI655318 GEE655318 GOA655318 GXW655318 HHS655318 HRO655318 IBK655318 ILG655318 IVC655318 JEY655318 JOU655318 JYQ655318 KIM655318 KSI655318 LCE655318 LMA655318 LVW655318 MFS655318 MPO655318 MZK655318 NJG655318 NTC655318 OCY655318 OMU655318 OWQ655318 PGM655318 PQI655318 QAE655318 QKA655318 QTW655318 RDS655318 RNO655318 RXK655318 SHG655318 SRC655318 TAY655318 TKU655318 TUQ655318 UEM655318 UOI655318 UYE655318 VIA655318">
      <formula1>$J$2:$J$8</formula1>
    </dataValidation>
    <dataValidation type="list" allowBlank="1" showInputMessage="1" showErrorMessage="1" sqref="VRW655318 WBS655318 WLO655318 WVK655318 E720854 IY720854 SU720854 ACQ720854 AMM720854 AWI720854 BGE720854 BQA720854 BZW720854 CJS720854 CTO720854 DDK720854 DNG720854 DXC720854 EGY720854 EQU720854 FAQ720854 FKM720854 FUI720854 GEE720854 GOA720854 GXW720854 HHS720854 HRO720854 IBK720854 ILG720854 IVC720854 JEY720854 JOU720854 JYQ720854 KIM720854 KSI720854 LCE720854 LMA720854 LVW720854 MFS720854 MPO720854 MZK720854 NJG720854 NTC720854 OCY720854 OMU720854 OWQ720854 PGM720854 PQI720854 QAE720854 QKA720854 QTW720854 RDS720854 RNO720854 RXK720854 SHG720854 SRC720854 TAY720854 TKU720854 TUQ720854 UEM720854 UOI720854 UYE720854 VIA720854 VRW720854 WBS720854 WLO720854 WVK720854 E786390 IY786390 SU786390 ACQ786390 AMM786390 AWI786390 BGE786390 BQA786390 BZW786390 CJS786390 CTO786390 DDK786390 DNG786390 DXC786390 EGY786390 EQU786390 FAQ786390 FKM786390 FUI786390 GEE786390 GOA786390 GXW786390 HHS786390 HRO786390 IBK786390 ILG786390 IVC786390 JEY786390 JOU786390 JYQ786390 KIM786390 KSI786390">
      <formula1>$J$2:$J$8</formula1>
    </dataValidation>
    <dataValidation type="list" allowBlank="1" showInputMessage="1" showErrorMessage="1" sqref="LCE786390 LMA786390 LVW786390 MFS786390 MPO786390 MZK786390 NJG786390 NTC786390 OCY786390 OMU786390 OWQ786390 PGM786390 PQI786390 QAE786390 QKA786390 QTW786390 RDS786390 RNO786390 RXK786390 SHG786390 SRC786390 TAY786390 TKU786390 TUQ786390 UEM786390 UOI786390 UYE786390 VIA786390 VRW786390 WBS786390 WLO786390 WVK786390 E851926 IY851926 SU851926 ACQ851926 AMM851926 AWI851926 BGE851926 BQA851926 BZW851926 CJS851926 CTO851926 DDK851926 DNG851926 DXC851926 EGY851926 EQU851926 FAQ851926 FKM851926 FUI851926 GEE851926 GOA851926 GXW851926 HHS851926 HRO851926 IBK851926 ILG851926 IVC851926 JEY851926 JOU851926 JYQ851926 KIM851926 KSI851926 LCE851926 LMA851926 LVW851926 MFS851926 MPO851926 MZK851926 NJG851926 NTC851926 OCY851926 OMU851926 OWQ851926 PGM851926 PQI851926 QAE851926 QKA851926 QTW851926 RDS851926 RNO851926 RXK851926 SHG851926 SRC851926 TAY851926 TKU851926 TUQ851926 UEM851926 UOI851926 UYE851926 VIA851926 VRW851926 WBS851926 WLO851926 WVK851926 E917462 IY917462 SU917462 ACQ917462">
      <formula1>$J$2:$J$8</formula1>
    </dataValidation>
    <dataValidation type="list" allowBlank="1" showInputMessage="1" showErrorMessage="1" sqref="AMM917462 AWI917462 BGE917462 BQA917462 BZW917462 CJS917462 CTO917462 DDK917462 DNG917462 DXC917462 EGY917462 EQU917462 FAQ917462 FKM917462 FUI917462 GEE917462 GOA917462 GXW917462 HHS917462 HRO917462 IBK917462 ILG917462 IVC917462 JEY917462 JOU917462 JYQ917462 KIM917462 KSI917462 LCE917462 LMA917462 LVW917462 MFS917462 MPO917462 MZK917462 NJG917462 NTC917462 OCY917462 OMU917462 OWQ917462 PGM917462 PQI917462 QAE917462 QKA917462 QTW917462 RDS917462 RNO917462 RXK917462 SHG917462 SRC917462 TAY917462 TKU917462 TUQ917462 UEM917462 UOI917462 UYE917462 VIA917462 VRW917462 WBS917462 WLO917462 WVK917462 E982998 IY982998 SU982998 ACQ982998 AMM982998 AWI982998 BGE982998 BQA982998 BZW982998 CJS982998 CTO982998 DDK982998 DNG982998 DXC982998 EGY982998 EQU982998 FAQ982998 FKM982998 FUI982998 GEE982998 GOA982998 GXW982998 HHS982998 HRO982998 IBK982998 ILG982998 IVC982998 JEY982998 JOU982998 JYQ982998 KIM982998 KSI982998 LCE982998 LMA982998 LVW982998 MFS982998 MPO982998 MZK982998 NJG982998 NTC982998">
      <formula1>$J$2:$J$8</formula1>
    </dataValidation>
    <dataValidation type="list" allowBlank="1" showInputMessage="1" showErrorMessage="1" sqref="OCY982998 OMU982998 OWQ982998 PGM982998 PQI982998 QAE982998 QKA982998 QTW982998 RDS982998 RNO982998 RXK982998 SHG982998 SRC982998 TAY982998 TKU982998 TUQ982998 UEM982998 UOI982998 UYE982998 VIA982998 VRW982998 WBS982998 WLO982998 WVK982998">
      <formula1>$J$2:$J$8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L84"/>
  <sheetViews>
    <sheetView workbookViewId="0" topLeftCell="A1">
      <selection activeCell="A1" sqref="A1:G1"/>
    </sheetView>
  </sheetViews>
  <sheetFormatPr defaultColWidth="11.421875" defaultRowHeight="15"/>
  <cols>
    <col min="1" max="1" width="33.421875" style="23" customWidth="1"/>
    <col min="2" max="2" width="11.421875" style="23" customWidth="1"/>
    <col min="3" max="3" width="14.28125" style="23" customWidth="1"/>
    <col min="4" max="4" width="13.7109375" style="23" customWidth="1"/>
    <col min="5" max="5" width="14.28125" style="23" customWidth="1"/>
    <col min="6" max="6" width="12.57421875" style="23" customWidth="1"/>
    <col min="7" max="7" width="13.57421875" style="23" customWidth="1"/>
    <col min="8" max="8" width="14.7109375" style="23" customWidth="1"/>
    <col min="9" max="9" width="45.57421875" style="23" customWidth="1"/>
    <col min="10" max="10" width="19.421875" style="23" customWidth="1"/>
    <col min="11" max="11" width="20.7109375" style="23" customWidth="1"/>
    <col min="12" max="13" width="19.421875" style="23" customWidth="1"/>
    <col min="14" max="14" width="26.28125" style="23" customWidth="1"/>
    <col min="15" max="15" width="19.4218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13.7109375" style="23" customWidth="1"/>
    <col min="261" max="261" width="14.28125" style="23" customWidth="1"/>
    <col min="262" max="262" width="12.57421875" style="23" customWidth="1"/>
    <col min="263" max="263" width="13.57421875" style="23" customWidth="1"/>
    <col min="264" max="264" width="14.7109375" style="23" customWidth="1"/>
    <col min="265" max="265" width="45.57421875" style="23" customWidth="1"/>
    <col min="266" max="271" width="19.4218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13.7109375" style="23" customWidth="1"/>
    <col min="517" max="517" width="14.28125" style="23" customWidth="1"/>
    <col min="518" max="518" width="12.57421875" style="23" customWidth="1"/>
    <col min="519" max="519" width="13.57421875" style="23" customWidth="1"/>
    <col min="520" max="520" width="14.7109375" style="23" customWidth="1"/>
    <col min="521" max="521" width="45.57421875" style="23" customWidth="1"/>
    <col min="522" max="527" width="19.4218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13.7109375" style="23" customWidth="1"/>
    <col min="773" max="773" width="14.28125" style="23" customWidth="1"/>
    <col min="774" max="774" width="12.57421875" style="23" customWidth="1"/>
    <col min="775" max="775" width="13.57421875" style="23" customWidth="1"/>
    <col min="776" max="776" width="14.7109375" style="23" customWidth="1"/>
    <col min="777" max="777" width="45.57421875" style="23" customWidth="1"/>
    <col min="778" max="783" width="19.4218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13.7109375" style="23" customWidth="1"/>
    <col min="1029" max="1029" width="14.28125" style="23" customWidth="1"/>
    <col min="1030" max="1030" width="12.57421875" style="23" customWidth="1"/>
    <col min="1031" max="1031" width="13.57421875" style="23" customWidth="1"/>
    <col min="1032" max="1032" width="14.7109375" style="23" customWidth="1"/>
    <col min="1033" max="1033" width="45.57421875" style="23" customWidth="1"/>
    <col min="1034" max="1039" width="19.4218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13.7109375" style="23" customWidth="1"/>
    <col min="1285" max="1285" width="14.28125" style="23" customWidth="1"/>
    <col min="1286" max="1286" width="12.57421875" style="23" customWidth="1"/>
    <col min="1287" max="1287" width="13.57421875" style="23" customWidth="1"/>
    <col min="1288" max="1288" width="14.7109375" style="23" customWidth="1"/>
    <col min="1289" max="1289" width="45.57421875" style="23" customWidth="1"/>
    <col min="1290" max="1295" width="19.4218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13.7109375" style="23" customWidth="1"/>
    <col min="1541" max="1541" width="14.28125" style="23" customWidth="1"/>
    <col min="1542" max="1542" width="12.57421875" style="23" customWidth="1"/>
    <col min="1543" max="1543" width="13.57421875" style="23" customWidth="1"/>
    <col min="1544" max="1544" width="14.7109375" style="23" customWidth="1"/>
    <col min="1545" max="1545" width="45.57421875" style="23" customWidth="1"/>
    <col min="1546" max="1551" width="19.4218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13.7109375" style="23" customWidth="1"/>
    <col min="1797" max="1797" width="14.28125" style="23" customWidth="1"/>
    <col min="1798" max="1798" width="12.57421875" style="23" customWidth="1"/>
    <col min="1799" max="1799" width="13.57421875" style="23" customWidth="1"/>
    <col min="1800" max="1800" width="14.7109375" style="23" customWidth="1"/>
    <col min="1801" max="1801" width="45.57421875" style="23" customWidth="1"/>
    <col min="1802" max="1807" width="19.4218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13.7109375" style="23" customWidth="1"/>
    <col min="2053" max="2053" width="14.28125" style="23" customWidth="1"/>
    <col min="2054" max="2054" width="12.57421875" style="23" customWidth="1"/>
    <col min="2055" max="2055" width="13.57421875" style="23" customWidth="1"/>
    <col min="2056" max="2056" width="14.7109375" style="23" customWidth="1"/>
    <col min="2057" max="2057" width="45.57421875" style="23" customWidth="1"/>
    <col min="2058" max="2063" width="19.4218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13.7109375" style="23" customWidth="1"/>
    <col min="2309" max="2309" width="14.28125" style="23" customWidth="1"/>
    <col min="2310" max="2310" width="12.57421875" style="23" customWidth="1"/>
    <col min="2311" max="2311" width="13.57421875" style="23" customWidth="1"/>
    <col min="2312" max="2312" width="14.7109375" style="23" customWidth="1"/>
    <col min="2313" max="2313" width="45.57421875" style="23" customWidth="1"/>
    <col min="2314" max="2319" width="19.4218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13.7109375" style="23" customWidth="1"/>
    <col min="2565" max="2565" width="14.28125" style="23" customWidth="1"/>
    <col min="2566" max="2566" width="12.57421875" style="23" customWidth="1"/>
    <col min="2567" max="2567" width="13.57421875" style="23" customWidth="1"/>
    <col min="2568" max="2568" width="14.7109375" style="23" customWidth="1"/>
    <col min="2569" max="2569" width="45.57421875" style="23" customWidth="1"/>
    <col min="2570" max="2575" width="19.4218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13.7109375" style="23" customWidth="1"/>
    <col min="2821" max="2821" width="14.28125" style="23" customWidth="1"/>
    <col min="2822" max="2822" width="12.57421875" style="23" customWidth="1"/>
    <col min="2823" max="2823" width="13.57421875" style="23" customWidth="1"/>
    <col min="2824" max="2824" width="14.7109375" style="23" customWidth="1"/>
    <col min="2825" max="2825" width="45.57421875" style="23" customWidth="1"/>
    <col min="2826" max="2831" width="19.4218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13.7109375" style="23" customWidth="1"/>
    <col min="3077" max="3077" width="14.28125" style="23" customWidth="1"/>
    <col min="3078" max="3078" width="12.57421875" style="23" customWidth="1"/>
    <col min="3079" max="3079" width="13.57421875" style="23" customWidth="1"/>
    <col min="3080" max="3080" width="14.7109375" style="23" customWidth="1"/>
    <col min="3081" max="3081" width="45.57421875" style="23" customWidth="1"/>
    <col min="3082" max="3087" width="19.4218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13.7109375" style="23" customWidth="1"/>
    <col min="3333" max="3333" width="14.28125" style="23" customWidth="1"/>
    <col min="3334" max="3334" width="12.57421875" style="23" customWidth="1"/>
    <col min="3335" max="3335" width="13.57421875" style="23" customWidth="1"/>
    <col min="3336" max="3336" width="14.7109375" style="23" customWidth="1"/>
    <col min="3337" max="3337" width="45.57421875" style="23" customWidth="1"/>
    <col min="3338" max="3343" width="19.4218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13.7109375" style="23" customWidth="1"/>
    <col min="3589" max="3589" width="14.28125" style="23" customWidth="1"/>
    <col min="3590" max="3590" width="12.57421875" style="23" customWidth="1"/>
    <col min="3591" max="3591" width="13.57421875" style="23" customWidth="1"/>
    <col min="3592" max="3592" width="14.7109375" style="23" customWidth="1"/>
    <col min="3593" max="3593" width="45.57421875" style="23" customWidth="1"/>
    <col min="3594" max="3599" width="19.4218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13.7109375" style="23" customWidth="1"/>
    <col min="3845" max="3845" width="14.28125" style="23" customWidth="1"/>
    <col min="3846" max="3846" width="12.57421875" style="23" customWidth="1"/>
    <col min="3847" max="3847" width="13.57421875" style="23" customWidth="1"/>
    <col min="3848" max="3848" width="14.7109375" style="23" customWidth="1"/>
    <col min="3849" max="3849" width="45.57421875" style="23" customWidth="1"/>
    <col min="3850" max="3855" width="19.4218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13.7109375" style="23" customWidth="1"/>
    <col min="4101" max="4101" width="14.28125" style="23" customWidth="1"/>
    <col min="4102" max="4102" width="12.57421875" style="23" customWidth="1"/>
    <col min="4103" max="4103" width="13.57421875" style="23" customWidth="1"/>
    <col min="4104" max="4104" width="14.7109375" style="23" customWidth="1"/>
    <col min="4105" max="4105" width="45.57421875" style="23" customWidth="1"/>
    <col min="4106" max="4111" width="19.4218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13.7109375" style="23" customWidth="1"/>
    <col min="4357" max="4357" width="14.28125" style="23" customWidth="1"/>
    <col min="4358" max="4358" width="12.57421875" style="23" customWidth="1"/>
    <col min="4359" max="4359" width="13.57421875" style="23" customWidth="1"/>
    <col min="4360" max="4360" width="14.7109375" style="23" customWidth="1"/>
    <col min="4361" max="4361" width="45.57421875" style="23" customWidth="1"/>
    <col min="4362" max="4367" width="19.4218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13.7109375" style="23" customWidth="1"/>
    <col min="4613" max="4613" width="14.28125" style="23" customWidth="1"/>
    <col min="4614" max="4614" width="12.57421875" style="23" customWidth="1"/>
    <col min="4615" max="4615" width="13.57421875" style="23" customWidth="1"/>
    <col min="4616" max="4616" width="14.7109375" style="23" customWidth="1"/>
    <col min="4617" max="4617" width="45.57421875" style="23" customWidth="1"/>
    <col min="4618" max="4623" width="19.4218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13.7109375" style="23" customWidth="1"/>
    <col min="4869" max="4869" width="14.28125" style="23" customWidth="1"/>
    <col min="4870" max="4870" width="12.57421875" style="23" customWidth="1"/>
    <col min="4871" max="4871" width="13.57421875" style="23" customWidth="1"/>
    <col min="4872" max="4872" width="14.7109375" style="23" customWidth="1"/>
    <col min="4873" max="4873" width="45.57421875" style="23" customWidth="1"/>
    <col min="4874" max="4879" width="19.4218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13.7109375" style="23" customWidth="1"/>
    <col min="5125" max="5125" width="14.28125" style="23" customWidth="1"/>
    <col min="5126" max="5126" width="12.57421875" style="23" customWidth="1"/>
    <col min="5127" max="5127" width="13.57421875" style="23" customWidth="1"/>
    <col min="5128" max="5128" width="14.7109375" style="23" customWidth="1"/>
    <col min="5129" max="5129" width="45.57421875" style="23" customWidth="1"/>
    <col min="5130" max="5135" width="19.4218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13.7109375" style="23" customWidth="1"/>
    <col min="5381" max="5381" width="14.28125" style="23" customWidth="1"/>
    <col min="5382" max="5382" width="12.57421875" style="23" customWidth="1"/>
    <col min="5383" max="5383" width="13.57421875" style="23" customWidth="1"/>
    <col min="5384" max="5384" width="14.7109375" style="23" customWidth="1"/>
    <col min="5385" max="5385" width="45.57421875" style="23" customWidth="1"/>
    <col min="5386" max="5391" width="19.4218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13.7109375" style="23" customWidth="1"/>
    <col min="5637" max="5637" width="14.28125" style="23" customWidth="1"/>
    <col min="5638" max="5638" width="12.57421875" style="23" customWidth="1"/>
    <col min="5639" max="5639" width="13.57421875" style="23" customWidth="1"/>
    <col min="5640" max="5640" width="14.7109375" style="23" customWidth="1"/>
    <col min="5641" max="5641" width="45.57421875" style="23" customWidth="1"/>
    <col min="5642" max="5647" width="19.4218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13.7109375" style="23" customWidth="1"/>
    <col min="5893" max="5893" width="14.28125" style="23" customWidth="1"/>
    <col min="5894" max="5894" width="12.57421875" style="23" customWidth="1"/>
    <col min="5895" max="5895" width="13.57421875" style="23" customWidth="1"/>
    <col min="5896" max="5896" width="14.7109375" style="23" customWidth="1"/>
    <col min="5897" max="5897" width="45.57421875" style="23" customWidth="1"/>
    <col min="5898" max="5903" width="19.4218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13.7109375" style="23" customWidth="1"/>
    <col min="6149" max="6149" width="14.28125" style="23" customWidth="1"/>
    <col min="6150" max="6150" width="12.57421875" style="23" customWidth="1"/>
    <col min="6151" max="6151" width="13.57421875" style="23" customWidth="1"/>
    <col min="6152" max="6152" width="14.7109375" style="23" customWidth="1"/>
    <col min="6153" max="6153" width="45.57421875" style="23" customWidth="1"/>
    <col min="6154" max="6159" width="19.4218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13.7109375" style="23" customWidth="1"/>
    <col min="6405" max="6405" width="14.28125" style="23" customWidth="1"/>
    <col min="6406" max="6406" width="12.57421875" style="23" customWidth="1"/>
    <col min="6407" max="6407" width="13.57421875" style="23" customWidth="1"/>
    <col min="6408" max="6408" width="14.7109375" style="23" customWidth="1"/>
    <col min="6409" max="6409" width="45.57421875" style="23" customWidth="1"/>
    <col min="6410" max="6415" width="19.4218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13.7109375" style="23" customWidth="1"/>
    <col min="6661" max="6661" width="14.28125" style="23" customWidth="1"/>
    <col min="6662" max="6662" width="12.57421875" style="23" customWidth="1"/>
    <col min="6663" max="6663" width="13.57421875" style="23" customWidth="1"/>
    <col min="6664" max="6664" width="14.7109375" style="23" customWidth="1"/>
    <col min="6665" max="6665" width="45.57421875" style="23" customWidth="1"/>
    <col min="6666" max="6671" width="19.4218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13.7109375" style="23" customWidth="1"/>
    <col min="6917" max="6917" width="14.28125" style="23" customWidth="1"/>
    <col min="6918" max="6918" width="12.57421875" style="23" customWidth="1"/>
    <col min="6919" max="6919" width="13.57421875" style="23" customWidth="1"/>
    <col min="6920" max="6920" width="14.7109375" style="23" customWidth="1"/>
    <col min="6921" max="6921" width="45.57421875" style="23" customWidth="1"/>
    <col min="6922" max="6927" width="19.4218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13.7109375" style="23" customWidth="1"/>
    <col min="7173" max="7173" width="14.28125" style="23" customWidth="1"/>
    <col min="7174" max="7174" width="12.57421875" style="23" customWidth="1"/>
    <col min="7175" max="7175" width="13.57421875" style="23" customWidth="1"/>
    <col min="7176" max="7176" width="14.7109375" style="23" customWidth="1"/>
    <col min="7177" max="7177" width="45.57421875" style="23" customWidth="1"/>
    <col min="7178" max="7183" width="19.4218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13.7109375" style="23" customWidth="1"/>
    <col min="7429" max="7429" width="14.28125" style="23" customWidth="1"/>
    <col min="7430" max="7430" width="12.57421875" style="23" customWidth="1"/>
    <col min="7431" max="7431" width="13.57421875" style="23" customWidth="1"/>
    <col min="7432" max="7432" width="14.7109375" style="23" customWidth="1"/>
    <col min="7433" max="7433" width="45.57421875" style="23" customWidth="1"/>
    <col min="7434" max="7439" width="19.4218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13.7109375" style="23" customWidth="1"/>
    <col min="7685" max="7685" width="14.28125" style="23" customWidth="1"/>
    <col min="7686" max="7686" width="12.57421875" style="23" customWidth="1"/>
    <col min="7687" max="7687" width="13.57421875" style="23" customWidth="1"/>
    <col min="7688" max="7688" width="14.7109375" style="23" customWidth="1"/>
    <col min="7689" max="7689" width="45.57421875" style="23" customWidth="1"/>
    <col min="7690" max="7695" width="19.4218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13.7109375" style="23" customWidth="1"/>
    <col min="7941" max="7941" width="14.28125" style="23" customWidth="1"/>
    <col min="7942" max="7942" width="12.57421875" style="23" customWidth="1"/>
    <col min="7943" max="7943" width="13.57421875" style="23" customWidth="1"/>
    <col min="7944" max="7944" width="14.7109375" style="23" customWidth="1"/>
    <col min="7945" max="7945" width="45.57421875" style="23" customWidth="1"/>
    <col min="7946" max="7951" width="19.4218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13.7109375" style="23" customWidth="1"/>
    <col min="8197" max="8197" width="14.28125" style="23" customWidth="1"/>
    <col min="8198" max="8198" width="12.57421875" style="23" customWidth="1"/>
    <col min="8199" max="8199" width="13.57421875" style="23" customWidth="1"/>
    <col min="8200" max="8200" width="14.7109375" style="23" customWidth="1"/>
    <col min="8201" max="8201" width="45.57421875" style="23" customWidth="1"/>
    <col min="8202" max="8207" width="19.4218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13.7109375" style="23" customWidth="1"/>
    <col min="8453" max="8453" width="14.28125" style="23" customWidth="1"/>
    <col min="8454" max="8454" width="12.57421875" style="23" customWidth="1"/>
    <col min="8455" max="8455" width="13.57421875" style="23" customWidth="1"/>
    <col min="8456" max="8456" width="14.7109375" style="23" customWidth="1"/>
    <col min="8457" max="8457" width="45.57421875" style="23" customWidth="1"/>
    <col min="8458" max="8463" width="19.4218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13.7109375" style="23" customWidth="1"/>
    <col min="8709" max="8709" width="14.28125" style="23" customWidth="1"/>
    <col min="8710" max="8710" width="12.57421875" style="23" customWidth="1"/>
    <col min="8711" max="8711" width="13.57421875" style="23" customWidth="1"/>
    <col min="8712" max="8712" width="14.7109375" style="23" customWidth="1"/>
    <col min="8713" max="8713" width="45.57421875" style="23" customWidth="1"/>
    <col min="8714" max="8719" width="19.4218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13.7109375" style="23" customWidth="1"/>
    <col min="8965" max="8965" width="14.28125" style="23" customWidth="1"/>
    <col min="8966" max="8966" width="12.57421875" style="23" customWidth="1"/>
    <col min="8967" max="8967" width="13.57421875" style="23" customWidth="1"/>
    <col min="8968" max="8968" width="14.7109375" style="23" customWidth="1"/>
    <col min="8969" max="8969" width="45.57421875" style="23" customWidth="1"/>
    <col min="8970" max="8975" width="19.4218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13.7109375" style="23" customWidth="1"/>
    <col min="9221" max="9221" width="14.28125" style="23" customWidth="1"/>
    <col min="9222" max="9222" width="12.57421875" style="23" customWidth="1"/>
    <col min="9223" max="9223" width="13.57421875" style="23" customWidth="1"/>
    <col min="9224" max="9224" width="14.7109375" style="23" customWidth="1"/>
    <col min="9225" max="9225" width="45.57421875" style="23" customWidth="1"/>
    <col min="9226" max="9231" width="19.4218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13.7109375" style="23" customWidth="1"/>
    <col min="9477" max="9477" width="14.28125" style="23" customWidth="1"/>
    <col min="9478" max="9478" width="12.57421875" style="23" customWidth="1"/>
    <col min="9479" max="9479" width="13.57421875" style="23" customWidth="1"/>
    <col min="9480" max="9480" width="14.7109375" style="23" customWidth="1"/>
    <col min="9481" max="9481" width="45.57421875" style="23" customWidth="1"/>
    <col min="9482" max="9487" width="19.4218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13.7109375" style="23" customWidth="1"/>
    <col min="9733" max="9733" width="14.28125" style="23" customWidth="1"/>
    <col min="9734" max="9734" width="12.57421875" style="23" customWidth="1"/>
    <col min="9735" max="9735" width="13.57421875" style="23" customWidth="1"/>
    <col min="9736" max="9736" width="14.7109375" style="23" customWidth="1"/>
    <col min="9737" max="9737" width="45.57421875" style="23" customWidth="1"/>
    <col min="9738" max="9743" width="19.4218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13.7109375" style="23" customWidth="1"/>
    <col min="9989" max="9989" width="14.28125" style="23" customWidth="1"/>
    <col min="9990" max="9990" width="12.57421875" style="23" customWidth="1"/>
    <col min="9991" max="9991" width="13.57421875" style="23" customWidth="1"/>
    <col min="9992" max="9992" width="14.7109375" style="23" customWidth="1"/>
    <col min="9993" max="9993" width="45.57421875" style="23" customWidth="1"/>
    <col min="9994" max="9999" width="19.4218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13.7109375" style="23" customWidth="1"/>
    <col min="10245" max="10245" width="14.28125" style="23" customWidth="1"/>
    <col min="10246" max="10246" width="12.57421875" style="23" customWidth="1"/>
    <col min="10247" max="10247" width="13.57421875" style="23" customWidth="1"/>
    <col min="10248" max="10248" width="14.7109375" style="23" customWidth="1"/>
    <col min="10249" max="10249" width="45.57421875" style="23" customWidth="1"/>
    <col min="10250" max="10255" width="19.4218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13.7109375" style="23" customWidth="1"/>
    <col min="10501" max="10501" width="14.28125" style="23" customWidth="1"/>
    <col min="10502" max="10502" width="12.57421875" style="23" customWidth="1"/>
    <col min="10503" max="10503" width="13.57421875" style="23" customWidth="1"/>
    <col min="10504" max="10504" width="14.7109375" style="23" customWidth="1"/>
    <col min="10505" max="10505" width="45.57421875" style="23" customWidth="1"/>
    <col min="10506" max="10511" width="19.4218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13.7109375" style="23" customWidth="1"/>
    <col min="10757" max="10757" width="14.28125" style="23" customWidth="1"/>
    <col min="10758" max="10758" width="12.57421875" style="23" customWidth="1"/>
    <col min="10759" max="10759" width="13.57421875" style="23" customWidth="1"/>
    <col min="10760" max="10760" width="14.7109375" style="23" customWidth="1"/>
    <col min="10761" max="10761" width="45.57421875" style="23" customWidth="1"/>
    <col min="10762" max="10767" width="19.4218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13.7109375" style="23" customWidth="1"/>
    <col min="11013" max="11013" width="14.28125" style="23" customWidth="1"/>
    <col min="11014" max="11014" width="12.57421875" style="23" customWidth="1"/>
    <col min="11015" max="11015" width="13.57421875" style="23" customWidth="1"/>
    <col min="11016" max="11016" width="14.7109375" style="23" customWidth="1"/>
    <col min="11017" max="11017" width="45.57421875" style="23" customWidth="1"/>
    <col min="11018" max="11023" width="19.4218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13.7109375" style="23" customWidth="1"/>
    <col min="11269" max="11269" width="14.28125" style="23" customWidth="1"/>
    <col min="11270" max="11270" width="12.57421875" style="23" customWidth="1"/>
    <col min="11271" max="11271" width="13.57421875" style="23" customWidth="1"/>
    <col min="11272" max="11272" width="14.7109375" style="23" customWidth="1"/>
    <col min="11273" max="11273" width="45.57421875" style="23" customWidth="1"/>
    <col min="11274" max="11279" width="19.4218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13.7109375" style="23" customWidth="1"/>
    <col min="11525" max="11525" width="14.28125" style="23" customWidth="1"/>
    <col min="11526" max="11526" width="12.57421875" style="23" customWidth="1"/>
    <col min="11527" max="11527" width="13.57421875" style="23" customWidth="1"/>
    <col min="11528" max="11528" width="14.7109375" style="23" customWidth="1"/>
    <col min="11529" max="11529" width="45.57421875" style="23" customWidth="1"/>
    <col min="11530" max="11535" width="19.4218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13.7109375" style="23" customWidth="1"/>
    <col min="11781" max="11781" width="14.28125" style="23" customWidth="1"/>
    <col min="11782" max="11782" width="12.57421875" style="23" customWidth="1"/>
    <col min="11783" max="11783" width="13.57421875" style="23" customWidth="1"/>
    <col min="11784" max="11784" width="14.7109375" style="23" customWidth="1"/>
    <col min="11785" max="11785" width="45.57421875" style="23" customWidth="1"/>
    <col min="11786" max="11791" width="19.4218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13.7109375" style="23" customWidth="1"/>
    <col min="12037" max="12037" width="14.28125" style="23" customWidth="1"/>
    <col min="12038" max="12038" width="12.57421875" style="23" customWidth="1"/>
    <col min="12039" max="12039" width="13.57421875" style="23" customWidth="1"/>
    <col min="12040" max="12040" width="14.7109375" style="23" customWidth="1"/>
    <col min="12041" max="12041" width="45.57421875" style="23" customWidth="1"/>
    <col min="12042" max="12047" width="19.4218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13.7109375" style="23" customWidth="1"/>
    <col min="12293" max="12293" width="14.28125" style="23" customWidth="1"/>
    <col min="12294" max="12294" width="12.57421875" style="23" customWidth="1"/>
    <col min="12295" max="12295" width="13.57421875" style="23" customWidth="1"/>
    <col min="12296" max="12296" width="14.7109375" style="23" customWidth="1"/>
    <col min="12297" max="12297" width="45.57421875" style="23" customWidth="1"/>
    <col min="12298" max="12303" width="19.4218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13.7109375" style="23" customWidth="1"/>
    <col min="12549" max="12549" width="14.28125" style="23" customWidth="1"/>
    <col min="12550" max="12550" width="12.57421875" style="23" customWidth="1"/>
    <col min="12551" max="12551" width="13.57421875" style="23" customWidth="1"/>
    <col min="12552" max="12552" width="14.7109375" style="23" customWidth="1"/>
    <col min="12553" max="12553" width="45.57421875" style="23" customWidth="1"/>
    <col min="12554" max="12559" width="19.4218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13.7109375" style="23" customWidth="1"/>
    <col min="12805" max="12805" width="14.28125" style="23" customWidth="1"/>
    <col min="12806" max="12806" width="12.57421875" style="23" customWidth="1"/>
    <col min="12807" max="12807" width="13.57421875" style="23" customWidth="1"/>
    <col min="12808" max="12808" width="14.7109375" style="23" customWidth="1"/>
    <col min="12809" max="12809" width="45.57421875" style="23" customWidth="1"/>
    <col min="12810" max="12815" width="19.4218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13.7109375" style="23" customWidth="1"/>
    <col min="13061" max="13061" width="14.28125" style="23" customWidth="1"/>
    <col min="13062" max="13062" width="12.57421875" style="23" customWidth="1"/>
    <col min="13063" max="13063" width="13.57421875" style="23" customWidth="1"/>
    <col min="13064" max="13064" width="14.7109375" style="23" customWidth="1"/>
    <col min="13065" max="13065" width="45.57421875" style="23" customWidth="1"/>
    <col min="13066" max="13071" width="19.4218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13.7109375" style="23" customWidth="1"/>
    <col min="13317" max="13317" width="14.28125" style="23" customWidth="1"/>
    <col min="13318" max="13318" width="12.57421875" style="23" customWidth="1"/>
    <col min="13319" max="13319" width="13.57421875" style="23" customWidth="1"/>
    <col min="13320" max="13320" width="14.7109375" style="23" customWidth="1"/>
    <col min="13321" max="13321" width="45.57421875" style="23" customWidth="1"/>
    <col min="13322" max="13327" width="19.4218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13.7109375" style="23" customWidth="1"/>
    <col min="13573" max="13573" width="14.28125" style="23" customWidth="1"/>
    <col min="13574" max="13574" width="12.57421875" style="23" customWidth="1"/>
    <col min="13575" max="13575" width="13.57421875" style="23" customWidth="1"/>
    <col min="13576" max="13576" width="14.7109375" style="23" customWidth="1"/>
    <col min="13577" max="13577" width="45.57421875" style="23" customWidth="1"/>
    <col min="13578" max="13583" width="19.4218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13.7109375" style="23" customWidth="1"/>
    <col min="13829" max="13829" width="14.28125" style="23" customWidth="1"/>
    <col min="13830" max="13830" width="12.57421875" style="23" customWidth="1"/>
    <col min="13831" max="13831" width="13.57421875" style="23" customWidth="1"/>
    <col min="13832" max="13832" width="14.7109375" style="23" customWidth="1"/>
    <col min="13833" max="13833" width="45.57421875" style="23" customWidth="1"/>
    <col min="13834" max="13839" width="19.4218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13.7109375" style="23" customWidth="1"/>
    <col min="14085" max="14085" width="14.28125" style="23" customWidth="1"/>
    <col min="14086" max="14086" width="12.57421875" style="23" customWidth="1"/>
    <col min="14087" max="14087" width="13.57421875" style="23" customWidth="1"/>
    <col min="14088" max="14088" width="14.7109375" style="23" customWidth="1"/>
    <col min="14089" max="14089" width="45.57421875" style="23" customWidth="1"/>
    <col min="14090" max="14095" width="19.4218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13.7109375" style="23" customWidth="1"/>
    <col min="14341" max="14341" width="14.28125" style="23" customWidth="1"/>
    <col min="14342" max="14342" width="12.57421875" style="23" customWidth="1"/>
    <col min="14343" max="14343" width="13.57421875" style="23" customWidth="1"/>
    <col min="14344" max="14344" width="14.7109375" style="23" customWidth="1"/>
    <col min="14345" max="14345" width="45.57421875" style="23" customWidth="1"/>
    <col min="14346" max="14351" width="19.4218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13.7109375" style="23" customWidth="1"/>
    <col min="14597" max="14597" width="14.28125" style="23" customWidth="1"/>
    <col min="14598" max="14598" width="12.57421875" style="23" customWidth="1"/>
    <col min="14599" max="14599" width="13.57421875" style="23" customWidth="1"/>
    <col min="14600" max="14600" width="14.7109375" style="23" customWidth="1"/>
    <col min="14601" max="14601" width="45.57421875" style="23" customWidth="1"/>
    <col min="14602" max="14607" width="19.4218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13.7109375" style="23" customWidth="1"/>
    <col min="14853" max="14853" width="14.28125" style="23" customWidth="1"/>
    <col min="14854" max="14854" width="12.57421875" style="23" customWidth="1"/>
    <col min="14855" max="14855" width="13.57421875" style="23" customWidth="1"/>
    <col min="14856" max="14856" width="14.7109375" style="23" customWidth="1"/>
    <col min="14857" max="14857" width="45.57421875" style="23" customWidth="1"/>
    <col min="14858" max="14863" width="19.4218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13.7109375" style="23" customWidth="1"/>
    <col min="15109" max="15109" width="14.28125" style="23" customWidth="1"/>
    <col min="15110" max="15110" width="12.57421875" style="23" customWidth="1"/>
    <col min="15111" max="15111" width="13.57421875" style="23" customWidth="1"/>
    <col min="15112" max="15112" width="14.7109375" style="23" customWidth="1"/>
    <col min="15113" max="15113" width="45.57421875" style="23" customWidth="1"/>
    <col min="15114" max="15119" width="19.4218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13.7109375" style="23" customWidth="1"/>
    <col min="15365" max="15365" width="14.28125" style="23" customWidth="1"/>
    <col min="15366" max="15366" width="12.57421875" style="23" customWidth="1"/>
    <col min="15367" max="15367" width="13.57421875" style="23" customWidth="1"/>
    <col min="15368" max="15368" width="14.7109375" style="23" customWidth="1"/>
    <col min="15369" max="15369" width="45.57421875" style="23" customWidth="1"/>
    <col min="15370" max="15375" width="19.4218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13.7109375" style="23" customWidth="1"/>
    <col min="15621" max="15621" width="14.28125" style="23" customWidth="1"/>
    <col min="15622" max="15622" width="12.57421875" style="23" customWidth="1"/>
    <col min="15623" max="15623" width="13.57421875" style="23" customWidth="1"/>
    <col min="15624" max="15624" width="14.7109375" style="23" customWidth="1"/>
    <col min="15625" max="15625" width="45.57421875" style="23" customWidth="1"/>
    <col min="15626" max="15631" width="19.4218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13.7109375" style="23" customWidth="1"/>
    <col min="15877" max="15877" width="14.28125" style="23" customWidth="1"/>
    <col min="15878" max="15878" width="12.57421875" style="23" customWidth="1"/>
    <col min="15879" max="15879" width="13.57421875" style="23" customWidth="1"/>
    <col min="15880" max="15880" width="14.7109375" style="23" customWidth="1"/>
    <col min="15881" max="15881" width="45.57421875" style="23" customWidth="1"/>
    <col min="15882" max="15887" width="19.4218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13.7109375" style="23" customWidth="1"/>
    <col min="16133" max="16133" width="14.28125" style="23" customWidth="1"/>
    <col min="16134" max="16134" width="12.57421875" style="23" customWidth="1"/>
    <col min="16135" max="16135" width="13.57421875" style="23" customWidth="1"/>
    <col min="16136" max="16136" width="14.7109375" style="23" customWidth="1"/>
    <col min="16137" max="16137" width="45.57421875" style="23" customWidth="1"/>
    <col min="16138" max="16143" width="19.4218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41" t="s">
        <v>47</v>
      </c>
      <c r="B7" s="352" t="s">
        <v>48</v>
      </c>
      <c r="C7" s="352"/>
      <c r="D7" s="352"/>
      <c r="E7" s="339" t="s">
        <v>49</v>
      </c>
      <c r="F7" s="339"/>
      <c r="G7" s="339"/>
      <c r="H7" s="22"/>
      <c r="BH7" s="27"/>
      <c r="BI7" s="27"/>
      <c r="BJ7" s="27"/>
    </row>
    <row r="8" spans="1:62" ht="50.25" customHeight="1">
      <c r="A8" s="69" t="str">
        <f>'Consolidado 2016'!C12</f>
        <v xml:space="preserve">Gestión de intercambios </v>
      </c>
      <c r="B8" s="379" t="str">
        <f>'Consolidado 2016'!G12</f>
        <v>≥0%</v>
      </c>
      <c r="C8" s="380"/>
      <c r="D8" s="380"/>
      <c r="E8" s="350" t="s">
        <v>43</v>
      </c>
      <c r="F8" s="350"/>
      <c r="G8" s="350"/>
      <c r="H8" s="22"/>
      <c r="BH8" s="27"/>
      <c r="BI8" s="49"/>
      <c r="BJ8" s="27"/>
    </row>
    <row r="9" spans="1:62" ht="15">
      <c r="A9" s="339" t="s">
        <v>50</v>
      </c>
      <c r="B9" s="339"/>
      <c r="C9" s="339"/>
      <c r="D9" s="339"/>
      <c r="E9" s="339"/>
      <c r="F9" s="339"/>
      <c r="G9" s="339"/>
      <c r="H9" s="22"/>
      <c r="BH9" s="27"/>
      <c r="BI9" s="50"/>
      <c r="BJ9" s="27"/>
    </row>
    <row r="10" spans="1:62" ht="33" customHeight="1">
      <c r="A10" s="351" t="str">
        <f>'Consolidado 2016'!E12</f>
        <v xml:space="preserve">Medir la capacidad de gestión de la Institución para hacer intercambio de conocimientos artísticos y musicales </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48" customHeight="1">
      <c r="A12" s="351" t="str">
        <f>'Consolidado 2016'!D12</f>
        <v>(N° de talleres para estudiantes con maestros externos al Conservatorio en el año actual-N° de talleres para estudiantes con maestros externos al Conservatorio en el año anterior)*100/N° de talleres para estudiantes con maestros externos al Conservatorio en el año actual</v>
      </c>
      <c r="B12" s="351"/>
      <c r="C12" s="351"/>
      <c r="D12" s="351"/>
      <c r="E12" s="351"/>
      <c r="F12" s="351"/>
      <c r="G12" s="351"/>
      <c r="H12" s="22"/>
      <c r="BH12" s="27"/>
      <c r="BI12" s="50"/>
      <c r="BJ12" s="27"/>
    </row>
    <row r="13" spans="1:64" ht="15">
      <c r="A13" s="339" t="s">
        <v>52</v>
      </c>
      <c r="B13" s="339"/>
      <c r="C13" s="339"/>
      <c r="D13" s="352" t="s">
        <v>53</v>
      </c>
      <c r="E13" s="352"/>
      <c r="F13" s="352"/>
      <c r="G13" s="352"/>
      <c r="H13" s="22"/>
      <c r="AB13" s="23"/>
      <c r="AD13" s="24"/>
      <c r="BJ13" s="27"/>
      <c r="BK13" s="50"/>
      <c r="BL13" s="27"/>
    </row>
    <row r="14" spans="1:64" ht="15">
      <c r="A14" s="347" t="s">
        <v>110</v>
      </c>
      <c r="B14" s="347"/>
      <c r="C14" s="347"/>
      <c r="D14" s="350" t="s">
        <v>41</v>
      </c>
      <c r="E14" s="350"/>
      <c r="F14" s="350"/>
      <c r="G14" s="350"/>
      <c r="H14" s="22"/>
      <c r="AB14" s="23"/>
      <c r="AD14" s="24"/>
      <c r="BJ14" s="27"/>
      <c r="BK14" s="50"/>
      <c r="BL14" s="27"/>
    </row>
    <row r="15" spans="1:64" ht="15">
      <c r="A15" s="347"/>
      <c r="B15" s="347"/>
      <c r="C15" s="347"/>
      <c r="D15" s="350"/>
      <c r="E15" s="350"/>
      <c r="F15" s="350"/>
      <c r="G15" s="350"/>
      <c r="H15" s="22"/>
      <c r="AB15" s="23"/>
      <c r="AD15" s="24"/>
      <c r="BJ15" s="27"/>
      <c r="BK15" s="50"/>
      <c r="BL15" s="27"/>
    </row>
    <row r="16" spans="1:64" ht="15">
      <c r="A16" s="339" t="s">
        <v>55</v>
      </c>
      <c r="B16" s="339"/>
      <c r="C16" s="339"/>
      <c r="D16" s="339" t="s">
        <v>56</v>
      </c>
      <c r="E16" s="339"/>
      <c r="F16" s="339"/>
      <c r="G16" s="339"/>
      <c r="H16" s="22"/>
      <c r="AB16" s="23"/>
      <c r="AD16" s="24"/>
      <c r="BJ16" s="27"/>
      <c r="BK16" s="50"/>
      <c r="BL16" s="27"/>
    </row>
    <row r="17" spans="1:63" ht="15">
      <c r="A17" s="378" t="s">
        <v>41</v>
      </c>
      <c r="B17" s="350"/>
      <c r="C17" s="350"/>
      <c r="D17" s="350" t="s">
        <v>57</v>
      </c>
      <c r="E17" s="350"/>
      <c r="F17" s="350"/>
      <c r="G17" s="350"/>
      <c r="H17" s="22"/>
      <c r="AB17" s="23"/>
      <c r="AD17" s="24"/>
      <c r="BK17" s="51"/>
    </row>
    <row r="18" spans="1:30" ht="15">
      <c r="A18" s="350"/>
      <c r="B18" s="350"/>
      <c r="C18" s="350"/>
      <c r="D18" s="350"/>
      <c r="E18" s="350"/>
      <c r="F18" s="350"/>
      <c r="G18" s="350"/>
      <c r="H18" s="22"/>
      <c r="AB18" s="23"/>
      <c r="AD18" s="24"/>
    </row>
    <row r="19" spans="1:30" ht="15">
      <c r="A19" s="344" t="s">
        <v>58</v>
      </c>
      <c r="B19" s="348"/>
      <c r="C19" s="348"/>
      <c r="D19" s="348"/>
      <c r="E19" s="348"/>
      <c r="F19" s="344"/>
      <c r="G19" s="344"/>
      <c r="H19" s="22"/>
      <c r="AB19" s="23"/>
      <c r="AD19" s="24"/>
    </row>
    <row r="20" spans="1:30" ht="15">
      <c r="A20" s="28"/>
      <c r="B20" s="373" t="s">
        <v>59</v>
      </c>
      <c r="C20" s="373"/>
      <c r="D20" s="373"/>
      <c r="E20" s="373"/>
      <c r="F20" s="373"/>
      <c r="G20" s="374"/>
      <c r="H20" s="22"/>
      <c r="AB20" s="23"/>
      <c r="AD20" s="24"/>
    </row>
    <row r="21" spans="1:8" s="31" customFormat="1" ht="15">
      <c r="A21" s="28"/>
      <c r="B21" s="340" t="s">
        <v>643</v>
      </c>
      <c r="C21" s="340"/>
      <c r="D21" s="339" t="s">
        <v>301</v>
      </c>
      <c r="E21" s="339"/>
      <c r="F21" s="240" t="s">
        <v>111</v>
      </c>
      <c r="G21" s="30"/>
      <c r="H21" s="22"/>
    </row>
    <row r="22" spans="1:8" s="31" customFormat="1" ht="37.5" customHeight="1">
      <c r="A22" s="147"/>
      <c r="B22" s="350">
        <f>K81</f>
        <v>22</v>
      </c>
      <c r="C22" s="350"/>
      <c r="D22" s="350">
        <f>K53</f>
        <v>19</v>
      </c>
      <c r="E22" s="350"/>
      <c r="F22" s="32">
        <f>(B22-D22)/D22</f>
        <v>0.15789473684210525</v>
      </c>
      <c r="G22" s="33"/>
      <c r="H22" s="22"/>
    </row>
    <row r="23" spans="1:30" ht="15">
      <c r="A23" s="346" t="s">
        <v>65</v>
      </c>
      <c r="B23" s="348"/>
      <c r="C23" s="348"/>
      <c r="D23" s="348"/>
      <c r="E23" s="348"/>
      <c r="F23" s="346"/>
      <c r="G23" s="346"/>
      <c r="H23" s="22"/>
      <c r="AB23" s="23"/>
      <c r="AD23" s="24"/>
    </row>
    <row r="24" spans="1:30" ht="12.75">
      <c r="A24" s="347"/>
      <c r="B24" s="347"/>
      <c r="C24" s="347"/>
      <c r="D24" s="347"/>
      <c r="E24" s="347"/>
      <c r="F24" s="347"/>
      <c r="G24" s="347"/>
      <c r="H24" s="22"/>
      <c r="AB24" s="23"/>
      <c r="AD24" s="24"/>
    </row>
    <row r="25" spans="1:30" ht="309" customHeight="1">
      <c r="A25" s="347"/>
      <c r="B25" s="347"/>
      <c r="C25" s="347"/>
      <c r="D25" s="347"/>
      <c r="E25" s="347"/>
      <c r="F25" s="347"/>
      <c r="G25" s="347"/>
      <c r="H25" s="22"/>
      <c r="AB25" s="23"/>
      <c r="AD25" s="24"/>
    </row>
    <row r="26" spans="1:30" ht="15">
      <c r="A26" s="348" t="s">
        <v>66</v>
      </c>
      <c r="B26" s="348"/>
      <c r="C26" s="348"/>
      <c r="D26" s="348"/>
      <c r="E26" s="348"/>
      <c r="F26" s="348"/>
      <c r="G26" s="348"/>
      <c r="H26" s="346"/>
      <c r="AB26" s="23"/>
      <c r="AD26" s="24"/>
    </row>
    <row r="27" spans="1:8" s="34" customFormat="1" ht="25.5">
      <c r="A27" s="243" t="s">
        <v>60</v>
      </c>
      <c r="B27" s="349" t="s">
        <v>67</v>
      </c>
      <c r="C27" s="349"/>
      <c r="D27" s="349"/>
      <c r="E27" s="349"/>
      <c r="F27" s="349"/>
      <c r="G27" s="238" t="s">
        <v>68</v>
      </c>
      <c r="H27" s="238" t="s">
        <v>69</v>
      </c>
    </row>
    <row r="28" spans="1:30" ht="126" customHeight="1">
      <c r="A28" s="35" t="s">
        <v>62</v>
      </c>
      <c r="B28" s="343" t="s">
        <v>743</v>
      </c>
      <c r="C28" s="343"/>
      <c r="D28" s="343"/>
      <c r="E28" s="343"/>
      <c r="F28" s="343"/>
      <c r="G28" s="36"/>
      <c r="H28" s="243"/>
      <c r="AB28" s="23"/>
      <c r="AD28" s="24"/>
    </row>
    <row r="29" spans="28:30" ht="15">
      <c r="AB29" s="23"/>
      <c r="AD29" s="24"/>
    </row>
    <row r="30" spans="9:15" ht="15.75">
      <c r="I30" s="99" t="s">
        <v>690</v>
      </c>
      <c r="J30" s="100"/>
      <c r="K30" s="100"/>
      <c r="L30" s="100"/>
      <c r="M30" s="100"/>
      <c r="N30" s="100"/>
      <c r="O30" s="100"/>
    </row>
    <row r="31" spans="9:15" ht="47.25">
      <c r="I31" s="101" t="s">
        <v>243</v>
      </c>
      <c r="J31" s="101" t="s">
        <v>244</v>
      </c>
      <c r="K31" s="101" t="s">
        <v>245</v>
      </c>
      <c r="L31" s="101" t="s">
        <v>246</v>
      </c>
      <c r="M31" s="101" t="s">
        <v>247</v>
      </c>
      <c r="N31" s="101" t="s">
        <v>193</v>
      </c>
      <c r="O31" s="101" t="s">
        <v>194</v>
      </c>
    </row>
    <row r="32" spans="9:15" ht="30">
      <c r="I32" s="124" t="s">
        <v>691</v>
      </c>
      <c r="J32" s="124" t="s">
        <v>541</v>
      </c>
      <c r="K32" s="203" t="s">
        <v>222</v>
      </c>
      <c r="L32" s="124" t="s">
        <v>542</v>
      </c>
      <c r="M32" s="125">
        <v>30</v>
      </c>
      <c r="N32" s="124" t="s">
        <v>543</v>
      </c>
      <c r="O32" s="204" t="s">
        <v>569</v>
      </c>
    </row>
    <row r="33" spans="9:15" ht="30">
      <c r="I33" s="127" t="s">
        <v>544</v>
      </c>
      <c r="J33" s="116" t="s">
        <v>545</v>
      </c>
      <c r="K33" s="205" t="s">
        <v>197</v>
      </c>
      <c r="L33" s="206" t="s">
        <v>546</v>
      </c>
      <c r="M33" s="130">
        <v>30</v>
      </c>
      <c r="N33" s="127" t="s">
        <v>547</v>
      </c>
      <c r="O33" s="207">
        <v>4000000</v>
      </c>
    </row>
    <row r="34" spans="9:15" ht="90">
      <c r="I34" s="116" t="s">
        <v>548</v>
      </c>
      <c r="J34" s="208" t="s">
        <v>549</v>
      </c>
      <c r="K34" s="116" t="s">
        <v>550</v>
      </c>
      <c r="L34" s="116" t="s">
        <v>551</v>
      </c>
      <c r="M34" s="130">
        <v>10</v>
      </c>
      <c r="N34" s="124" t="s">
        <v>543</v>
      </c>
      <c r="O34" s="207">
        <v>6000000</v>
      </c>
    </row>
    <row r="35" spans="9:15" ht="30">
      <c r="I35" s="102" t="s">
        <v>692</v>
      </c>
      <c r="J35" s="209" t="s">
        <v>553</v>
      </c>
      <c r="K35" s="102" t="s">
        <v>554</v>
      </c>
      <c r="L35" s="210" t="s">
        <v>555</v>
      </c>
      <c r="M35" s="134">
        <v>40</v>
      </c>
      <c r="N35" s="116" t="s">
        <v>556</v>
      </c>
      <c r="O35" s="207">
        <v>12000000</v>
      </c>
    </row>
    <row r="36" spans="9:15" ht="30">
      <c r="I36" s="102" t="s">
        <v>692</v>
      </c>
      <c r="J36" s="124" t="s">
        <v>557</v>
      </c>
      <c r="K36" s="102" t="s">
        <v>558</v>
      </c>
      <c r="L36" s="210" t="s">
        <v>555</v>
      </c>
      <c r="M36" s="125">
        <v>30</v>
      </c>
      <c r="N36" s="116" t="s">
        <v>556</v>
      </c>
      <c r="O36" s="207">
        <v>9000000</v>
      </c>
    </row>
    <row r="37" spans="9:15" ht="60">
      <c r="I37" s="102" t="s">
        <v>692</v>
      </c>
      <c r="J37" s="124" t="s">
        <v>559</v>
      </c>
      <c r="K37" s="102" t="s">
        <v>560</v>
      </c>
      <c r="L37" s="210" t="s">
        <v>555</v>
      </c>
      <c r="M37" s="125">
        <v>40</v>
      </c>
      <c r="N37" s="116" t="s">
        <v>556</v>
      </c>
      <c r="O37" s="207">
        <v>4500000</v>
      </c>
    </row>
    <row r="38" spans="9:15" ht="30">
      <c r="I38" s="102" t="s">
        <v>692</v>
      </c>
      <c r="J38" s="141" t="s">
        <v>561</v>
      </c>
      <c r="K38" s="102" t="s">
        <v>560</v>
      </c>
      <c r="L38" s="210" t="s">
        <v>555</v>
      </c>
      <c r="M38" s="125">
        <v>30</v>
      </c>
      <c r="N38" s="116" t="s">
        <v>556</v>
      </c>
      <c r="O38" s="207">
        <v>4500000</v>
      </c>
    </row>
    <row r="39" spans="9:15" ht="45">
      <c r="I39" s="124" t="s">
        <v>562</v>
      </c>
      <c r="J39" s="141" t="s">
        <v>563</v>
      </c>
      <c r="K39" s="102" t="s">
        <v>564</v>
      </c>
      <c r="L39" s="210" t="s">
        <v>565</v>
      </c>
      <c r="M39" s="125">
        <v>10</v>
      </c>
      <c r="N39" s="124" t="s">
        <v>543</v>
      </c>
      <c r="O39" s="204" t="s">
        <v>569</v>
      </c>
    </row>
    <row r="40" spans="9:15" ht="30">
      <c r="I40" s="124" t="s">
        <v>693</v>
      </c>
      <c r="J40" s="210" t="s">
        <v>567</v>
      </c>
      <c r="K40" s="102" t="s">
        <v>568</v>
      </c>
      <c r="L40" s="211">
        <v>43344</v>
      </c>
      <c r="M40" s="125">
        <v>40</v>
      </c>
      <c r="N40" s="124" t="s">
        <v>543</v>
      </c>
      <c r="O40" s="207">
        <v>1000000</v>
      </c>
    </row>
    <row r="41" spans="9:15" ht="30">
      <c r="I41" s="102" t="s">
        <v>692</v>
      </c>
      <c r="J41" s="105" t="s">
        <v>571</v>
      </c>
      <c r="K41" s="202" t="s">
        <v>572</v>
      </c>
      <c r="L41" s="202" t="s">
        <v>573</v>
      </c>
      <c r="M41" s="106">
        <v>30</v>
      </c>
      <c r="N41" s="116" t="s">
        <v>556</v>
      </c>
      <c r="O41" s="202" t="s">
        <v>574</v>
      </c>
    </row>
    <row r="42" spans="9:15" ht="30">
      <c r="I42" s="202" t="s">
        <v>575</v>
      </c>
      <c r="J42" s="202" t="s">
        <v>576</v>
      </c>
      <c r="K42" s="202" t="s">
        <v>572</v>
      </c>
      <c r="L42" s="213" t="s">
        <v>586</v>
      </c>
      <c r="M42" s="106">
        <v>20</v>
      </c>
      <c r="N42" s="105" t="s">
        <v>577</v>
      </c>
      <c r="O42" s="202" t="s">
        <v>578</v>
      </c>
    </row>
    <row r="43" spans="9:15" ht="30">
      <c r="I43" s="105" t="s">
        <v>579</v>
      </c>
      <c r="J43" s="202" t="s">
        <v>580</v>
      </c>
      <c r="K43" s="202" t="s">
        <v>572</v>
      </c>
      <c r="L43" s="213" t="s">
        <v>586</v>
      </c>
      <c r="M43" s="106">
        <v>30</v>
      </c>
      <c r="N43" s="105" t="s">
        <v>577</v>
      </c>
      <c r="O43" s="202" t="s">
        <v>578</v>
      </c>
    </row>
    <row r="44" spans="9:15" ht="15" customHeight="1">
      <c r="I44" s="105" t="s">
        <v>581</v>
      </c>
      <c r="J44" s="105" t="s">
        <v>582</v>
      </c>
      <c r="K44" s="202" t="s">
        <v>572</v>
      </c>
      <c r="L44" s="213" t="s">
        <v>586</v>
      </c>
      <c r="M44" s="106">
        <v>40</v>
      </c>
      <c r="N44" s="105" t="s">
        <v>577</v>
      </c>
      <c r="O44" s="212">
        <v>100000</v>
      </c>
    </row>
    <row r="45" spans="9:15" ht="15" customHeight="1">
      <c r="I45" s="202" t="s">
        <v>583</v>
      </c>
      <c r="J45" s="105" t="s">
        <v>584</v>
      </c>
      <c r="K45" s="202" t="s">
        <v>572</v>
      </c>
      <c r="L45" s="213" t="s">
        <v>586</v>
      </c>
      <c r="M45" s="106">
        <v>60</v>
      </c>
      <c r="N45" s="105" t="s">
        <v>585</v>
      </c>
      <c r="O45" s="202" t="s">
        <v>578</v>
      </c>
    </row>
    <row r="46" spans="9:15" ht="30">
      <c r="I46" s="214" t="s">
        <v>587</v>
      </c>
      <c r="J46" s="214" t="s">
        <v>588</v>
      </c>
      <c r="K46" s="214" t="s">
        <v>572</v>
      </c>
      <c r="L46" s="213" t="s">
        <v>586</v>
      </c>
      <c r="M46" s="215">
        <v>5</v>
      </c>
      <c r="N46" s="214" t="s">
        <v>589</v>
      </c>
      <c r="O46" s="216">
        <v>150000</v>
      </c>
    </row>
    <row r="47" spans="9:15" ht="30">
      <c r="I47" s="214" t="s">
        <v>590</v>
      </c>
      <c r="J47" s="214" t="s">
        <v>591</v>
      </c>
      <c r="K47" s="214" t="s">
        <v>572</v>
      </c>
      <c r="L47" s="213" t="s">
        <v>586</v>
      </c>
      <c r="M47" s="215">
        <v>20</v>
      </c>
      <c r="N47" s="105" t="s">
        <v>577</v>
      </c>
      <c r="O47" s="216" t="s">
        <v>578</v>
      </c>
    </row>
    <row r="48" spans="9:15" ht="30">
      <c r="I48" s="214" t="s">
        <v>592</v>
      </c>
      <c r="J48" s="214" t="s">
        <v>593</v>
      </c>
      <c r="K48" s="214" t="s">
        <v>572</v>
      </c>
      <c r="L48" s="213" t="s">
        <v>586</v>
      </c>
      <c r="M48" s="215">
        <v>30</v>
      </c>
      <c r="N48" s="105" t="s">
        <v>577</v>
      </c>
      <c r="O48" s="216" t="s">
        <v>578</v>
      </c>
    </row>
    <row r="49" spans="9:15" ht="30">
      <c r="I49" s="214" t="s">
        <v>594</v>
      </c>
      <c r="J49" s="214" t="s">
        <v>595</v>
      </c>
      <c r="K49" s="214" t="s">
        <v>572</v>
      </c>
      <c r="L49" s="213" t="s">
        <v>586</v>
      </c>
      <c r="M49" s="215">
        <v>20</v>
      </c>
      <c r="N49" s="105" t="s">
        <v>577</v>
      </c>
      <c r="O49" s="216">
        <v>200000</v>
      </c>
    </row>
    <row r="50" spans="9:15" ht="30">
      <c r="I50" s="214" t="s">
        <v>596</v>
      </c>
      <c r="J50" s="214" t="s">
        <v>597</v>
      </c>
      <c r="K50" s="214" t="s">
        <v>572</v>
      </c>
      <c r="L50" s="213" t="s">
        <v>586</v>
      </c>
      <c r="M50" s="215">
        <v>15</v>
      </c>
      <c r="N50" s="214" t="s">
        <v>598</v>
      </c>
      <c r="O50" s="216">
        <v>200000</v>
      </c>
    </row>
    <row r="51" spans="9:15" ht="15" customHeight="1">
      <c r="I51" s="371" t="s">
        <v>600</v>
      </c>
      <c r="J51" s="145" t="s">
        <v>257</v>
      </c>
      <c r="K51" s="146">
        <v>10</v>
      </c>
      <c r="L51" s="217"/>
      <c r="M51" s="218"/>
      <c r="N51" s="217"/>
      <c r="O51" s="219"/>
    </row>
    <row r="52" spans="9:15" ht="15" customHeight="1">
      <c r="I52" s="372"/>
      <c r="J52" s="122" t="s">
        <v>258</v>
      </c>
      <c r="K52" s="106">
        <v>9</v>
      </c>
      <c r="L52" s="217"/>
      <c r="M52" s="218"/>
      <c r="N52" s="217"/>
      <c r="O52" s="219"/>
    </row>
    <row r="53" spans="9:15" ht="15.75">
      <c r="I53" s="121"/>
      <c r="J53" s="123" t="s">
        <v>259</v>
      </c>
      <c r="K53" s="106">
        <f>K51+K52</f>
        <v>19</v>
      </c>
      <c r="L53" s="217"/>
      <c r="M53" s="218"/>
      <c r="N53" s="217"/>
      <c r="O53" s="219"/>
    </row>
    <row r="54" spans="9:14" ht="15">
      <c r="I54" s="121"/>
      <c r="J54" s="121"/>
      <c r="K54" s="121"/>
      <c r="L54" s="121"/>
      <c r="M54" s="121"/>
      <c r="N54" s="121"/>
    </row>
    <row r="55" spans="9:14" ht="20.25">
      <c r="I55" s="199" t="s">
        <v>689</v>
      </c>
      <c r="J55" s="121"/>
      <c r="K55" s="121"/>
      <c r="L55" s="121"/>
      <c r="M55" s="121"/>
      <c r="N55" s="121"/>
    </row>
    <row r="56" spans="9:15" ht="47.25">
      <c r="I56" s="101" t="s">
        <v>243</v>
      </c>
      <c r="J56" s="101" t="s">
        <v>244</v>
      </c>
      <c r="K56" s="101" t="s">
        <v>245</v>
      </c>
      <c r="L56" s="101" t="s">
        <v>246</v>
      </c>
      <c r="M56" s="101" t="s">
        <v>247</v>
      </c>
      <c r="N56" s="101" t="s">
        <v>193</v>
      </c>
      <c r="O56" s="101" t="s">
        <v>194</v>
      </c>
    </row>
    <row r="57" spans="9:15" ht="30">
      <c r="I57" s="124" t="s">
        <v>668</v>
      </c>
      <c r="J57" s="124" t="s">
        <v>665</v>
      </c>
      <c r="K57" s="124" t="s">
        <v>666</v>
      </c>
      <c r="L57" s="124" t="s">
        <v>667</v>
      </c>
      <c r="M57" s="143">
        <v>20</v>
      </c>
      <c r="N57" s="124" t="s">
        <v>543</v>
      </c>
      <c r="O57" s="262">
        <v>821700</v>
      </c>
    </row>
    <row r="58" spans="9:15" ht="30">
      <c r="I58" s="116" t="s">
        <v>694</v>
      </c>
      <c r="J58" s="116" t="s">
        <v>669</v>
      </c>
      <c r="K58" s="259" t="s">
        <v>670</v>
      </c>
      <c r="L58" s="124" t="s">
        <v>667</v>
      </c>
      <c r="M58" s="263">
        <v>15</v>
      </c>
      <c r="N58" s="116" t="s">
        <v>543</v>
      </c>
      <c r="O58" s="264">
        <v>150000</v>
      </c>
    </row>
    <row r="59" spans="9:15" ht="30">
      <c r="I59" s="116" t="s">
        <v>672</v>
      </c>
      <c r="J59" s="208" t="s">
        <v>671</v>
      </c>
      <c r="K59" s="259" t="s">
        <v>670</v>
      </c>
      <c r="L59" s="124" t="s">
        <v>667</v>
      </c>
      <c r="M59" s="263">
        <v>17</v>
      </c>
      <c r="N59" s="124" t="s">
        <v>695</v>
      </c>
      <c r="O59" s="264">
        <v>150000</v>
      </c>
    </row>
    <row r="60" spans="9:15" ht="45">
      <c r="I60" s="102" t="s">
        <v>680</v>
      </c>
      <c r="J60" s="260" t="s">
        <v>673</v>
      </c>
      <c r="K60" s="102" t="s">
        <v>674</v>
      </c>
      <c r="L60" s="124" t="s">
        <v>667</v>
      </c>
      <c r="M60" s="134">
        <v>10</v>
      </c>
      <c r="N60" s="116" t="s">
        <v>696</v>
      </c>
      <c r="O60" s="264">
        <v>180000</v>
      </c>
    </row>
    <row r="61" spans="9:15" ht="30">
      <c r="I61" s="102" t="s">
        <v>679</v>
      </c>
      <c r="J61" s="124" t="s">
        <v>675</v>
      </c>
      <c r="K61" s="259" t="s">
        <v>670</v>
      </c>
      <c r="L61" s="141" t="s">
        <v>676</v>
      </c>
      <c r="M61" s="143">
        <v>20</v>
      </c>
      <c r="N61" s="116" t="s">
        <v>697</v>
      </c>
      <c r="O61" s="264">
        <v>203000</v>
      </c>
    </row>
    <row r="62" spans="9:15" ht="30">
      <c r="I62" s="102" t="s">
        <v>678</v>
      </c>
      <c r="J62" s="124" t="s">
        <v>677</v>
      </c>
      <c r="K62" s="259" t="s">
        <v>670</v>
      </c>
      <c r="L62" s="141" t="s">
        <v>676</v>
      </c>
      <c r="M62" s="143">
        <v>15</v>
      </c>
      <c r="N62" s="116" t="s">
        <v>698</v>
      </c>
      <c r="O62" s="264">
        <v>95000</v>
      </c>
    </row>
    <row r="63" spans="9:15" ht="30">
      <c r="I63" s="102" t="s">
        <v>682</v>
      </c>
      <c r="J63" s="141" t="s">
        <v>681</v>
      </c>
      <c r="K63" s="259" t="s">
        <v>670</v>
      </c>
      <c r="L63" s="141" t="s">
        <v>676</v>
      </c>
      <c r="M63" s="143">
        <v>10</v>
      </c>
      <c r="N63" s="116" t="s">
        <v>696</v>
      </c>
      <c r="O63" s="264">
        <v>58000</v>
      </c>
    </row>
    <row r="64" spans="9:15" ht="30">
      <c r="I64" s="124" t="s">
        <v>684</v>
      </c>
      <c r="J64" s="141" t="s">
        <v>683</v>
      </c>
      <c r="K64" s="259" t="s">
        <v>670</v>
      </c>
      <c r="L64" s="141" t="s">
        <v>676</v>
      </c>
      <c r="M64" s="143">
        <v>10</v>
      </c>
      <c r="N64" s="124" t="s">
        <v>699</v>
      </c>
      <c r="O64" s="262">
        <v>100000</v>
      </c>
    </row>
    <row r="65" spans="9:15" ht="45">
      <c r="I65" s="105" t="s">
        <v>686</v>
      </c>
      <c r="J65" s="105" t="s">
        <v>685</v>
      </c>
      <c r="K65" s="105" t="s">
        <v>688</v>
      </c>
      <c r="L65" s="105" t="s">
        <v>687</v>
      </c>
      <c r="M65" s="265">
        <v>20</v>
      </c>
      <c r="N65" s="116" t="s">
        <v>543</v>
      </c>
      <c r="O65" s="266">
        <v>2385000</v>
      </c>
    </row>
    <row r="66" spans="9:15" ht="45">
      <c r="I66" s="105" t="s">
        <v>700</v>
      </c>
      <c r="J66" s="105" t="s">
        <v>701</v>
      </c>
      <c r="K66" s="105" t="s">
        <v>702</v>
      </c>
      <c r="L66" s="213" t="s">
        <v>703</v>
      </c>
      <c r="M66" s="265">
        <v>30</v>
      </c>
      <c r="N66" s="105" t="s">
        <v>543</v>
      </c>
      <c r="O66" s="266">
        <v>2385000</v>
      </c>
    </row>
    <row r="67" spans="9:15" ht="30">
      <c r="I67" s="105" t="s">
        <v>704</v>
      </c>
      <c r="J67" s="105" t="s">
        <v>705</v>
      </c>
      <c r="K67" s="105" t="s">
        <v>706</v>
      </c>
      <c r="L67" s="213" t="s">
        <v>703</v>
      </c>
      <c r="M67" s="265">
        <v>30</v>
      </c>
      <c r="N67" s="105" t="s">
        <v>707</v>
      </c>
      <c r="O67" s="266">
        <v>2885000</v>
      </c>
    </row>
    <row r="68" spans="9:15" ht="30">
      <c r="I68" s="105" t="s">
        <v>708</v>
      </c>
      <c r="J68" s="102" t="s">
        <v>709</v>
      </c>
      <c r="K68" s="105" t="s">
        <v>710</v>
      </c>
      <c r="L68" s="213" t="s">
        <v>703</v>
      </c>
      <c r="M68" s="265">
        <v>10</v>
      </c>
      <c r="N68" s="105" t="s">
        <v>711</v>
      </c>
      <c r="O68" s="267">
        <v>2385000</v>
      </c>
    </row>
    <row r="69" spans="9:15" ht="45">
      <c r="I69" s="105" t="s">
        <v>712</v>
      </c>
      <c r="J69" s="105" t="s">
        <v>713</v>
      </c>
      <c r="K69" s="105" t="s">
        <v>710</v>
      </c>
      <c r="L69" s="213" t="s">
        <v>703</v>
      </c>
      <c r="M69" s="265">
        <v>12</v>
      </c>
      <c r="N69" s="105" t="s">
        <v>714</v>
      </c>
      <c r="O69" s="266">
        <v>2385000</v>
      </c>
    </row>
    <row r="70" spans="9:15" ht="45">
      <c r="I70" s="214" t="s">
        <v>715</v>
      </c>
      <c r="J70" s="214" t="s">
        <v>716</v>
      </c>
      <c r="K70" s="214" t="s">
        <v>717</v>
      </c>
      <c r="L70" s="213" t="s">
        <v>703</v>
      </c>
      <c r="M70" s="215">
        <v>15</v>
      </c>
      <c r="N70" s="214" t="s">
        <v>707</v>
      </c>
      <c r="O70" s="261">
        <v>2385000</v>
      </c>
    </row>
    <row r="71" spans="9:15" ht="45">
      <c r="I71" s="214" t="s">
        <v>718</v>
      </c>
      <c r="J71" s="214" t="s">
        <v>719</v>
      </c>
      <c r="K71" s="214" t="s">
        <v>720</v>
      </c>
      <c r="L71" s="213" t="s">
        <v>703</v>
      </c>
      <c r="M71" s="215">
        <v>10</v>
      </c>
      <c r="N71" s="105" t="s">
        <v>721</v>
      </c>
      <c r="O71" s="261">
        <v>2385000</v>
      </c>
    </row>
    <row r="72" spans="9:15" ht="45">
      <c r="I72" s="214" t="s">
        <v>722</v>
      </c>
      <c r="J72" s="214" t="s">
        <v>723</v>
      </c>
      <c r="K72" s="214" t="s">
        <v>724</v>
      </c>
      <c r="L72" s="213" t="s">
        <v>703</v>
      </c>
      <c r="M72" s="215">
        <v>12</v>
      </c>
      <c r="N72" s="105" t="s">
        <v>725</v>
      </c>
      <c r="O72" s="261">
        <v>2385000</v>
      </c>
    </row>
    <row r="73" spans="9:15" ht="60">
      <c r="I73" s="214" t="s">
        <v>726</v>
      </c>
      <c r="J73" s="214" t="s">
        <v>727</v>
      </c>
      <c r="K73" s="214" t="s">
        <v>724</v>
      </c>
      <c r="L73" s="213" t="s">
        <v>703</v>
      </c>
      <c r="M73" s="215">
        <v>10</v>
      </c>
      <c r="N73" s="105" t="s">
        <v>728</v>
      </c>
      <c r="O73" s="261">
        <v>2385000</v>
      </c>
    </row>
    <row r="74" spans="9:15" ht="45">
      <c r="I74" s="214" t="s">
        <v>729</v>
      </c>
      <c r="J74" s="214" t="s">
        <v>730</v>
      </c>
      <c r="K74" s="214" t="s">
        <v>724</v>
      </c>
      <c r="L74" s="213" t="s">
        <v>703</v>
      </c>
      <c r="M74" s="215">
        <v>12</v>
      </c>
      <c r="N74" s="105" t="s">
        <v>731</v>
      </c>
      <c r="O74" s="261">
        <v>2385000</v>
      </c>
    </row>
    <row r="75" spans="9:15" ht="30">
      <c r="I75" s="214" t="s">
        <v>732</v>
      </c>
      <c r="J75" s="214" t="s">
        <v>733</v>
      </c>
      <c r="K75" s="214" t="s">
        <v>734</v>
      </c>
      <c r="L75" s="213" t="s">
        <v>703</v>
      </c>
      <c r="M75" s="215">
        <v>13</v>
      </c>
      <c r="N75" s="105" t="s">
        <v>735</v>
      </c>
      <c r="O75" s="261">
        <v>2385000</v>
      </c>
    </row>
    <row r="76" spans="9:15" ht="45">
      <c r="I76" s="214" t="s">
        <v>736</v>
      </c>
      <c r="J76" s="214" t="s">
        <v>737</v>
      </c>
      <c r="K76" s="214" t="s">
        <v>738</v>
      </c>
      <c r="L76" s="213" t="s">
        <v>703</v>
      </c>
      <c r="M76" s="215">
        <v>10</v>
      </c>
      <c r="N76" s="105" t="s">
        <v>739</v>
      </c>
      <c r="O76" s="261">
        <v>2385000</v>
      </c>
    </row>
    <row r="77" spans="9:15" ht="45">
      <c r="I77" s="214" t="s">
        <v>740</v>
      </c>
      <c r="J77" s="214" t="s">
        <v>741</v>
      </c>
      <c r="K77" s="214" t="s">
        <v>717</v>
      </c>
      <c r="L77" s="213" t="s">
        <v>703</v>
      </c>
      <c r="M77" s="215">
        <v>10</v>
      </c>
      <c r="N77" s="214" t="s">
        <v>742</v>
      </c>
      <c r="O77" s="261">
        <v>2385000</v>
      </c>
    </row>
    <row r="78" spans="9:15" ht="45">
      <c r="I78" s="105" t="s">
        <v>664</v>
      </c>
      <c r="J78" s="105" t="s">
        <v>663</v>
      </c>
      <c r="K78" s="105" t="s">
        <v>662</v>
      </c>
      <c r="L78" s="213" t="s">
        <v>661</v>
      </c>
      <c r="M78" s="265"/>
      <c r="N78" s="105"/>
      <c r="O78" s="105"/>
    </row>
    <row r="79" spans="9:15" ht="15">
      <c r="I79" s="371" t="s">
        <v>644</v>
      </c>
      <c r="J79" s="145" t="s">
        <v>257</v>
      </c>
      <c r="K79" s="146">
        <v>20</v>
      </c>
      <c r="L79" s="217"/>
      <c r="M79" s="218"/>
      <c r="N79" s="217"/>
      <c r="O79" s="219"/>
    </row>
    <row r="80" spans="9:15" ht="15">
      <c r="I80" s="372"/>
      <c r="J80" s="122" t="s">
        <v>258</v>
      </c>
      <c r="K80" s="106">
        <v>2</v>
      </c>
      <c r="L80" s="217"/>
      <c r="M80" s="218"/>
      <c r="N80" s="217"/>
      <c r="O80" s="219"/>
    </row>
    <row r="81" spans="9:15" ht="15.75">
      <c r="I81" s="121"/>
      <c r="J81" s="123" t="s">
        <v>259</v>
      </c>
      <c r="K81" s="106">
        <f>K79+K80</f>
        <v>22</v>
      </c>
      <c r="L81" s="217"/>
      <c r="M81" s="218"/>
      <c r="N81" s="217"/>
      <c r="O81" s="219"/>
    </row>
    <row r="82" spans="9:15" ht="15">
      <c r="I82" s="217"/>
      <c r="J82" s="217"/>
      <c r="K82" s="217"/>
      <c r="L82" s="217"/>
      <c r="M82" s="218"/>
      <c r="N82" s="217"/>
      <c r="O82" s="219"/>
    </row>
    <row r="83" spans="9:15" ht="15">
      <c r="I83" s="217"/>
      <c r="J83" s="217"/>
      <c r="K83" s="217"/>
      <c r="L83" s="217"/>
      <c r="M83" s="218"/>
      <c r="N83" s="217"/>
      <c r="O83" s="219"/>
    </row>
    <row r="84" spans="9:15" ht="15">
      <c r="I84" s="220"/>
      <c r="J84" s="220"/>
      <c r="K84" s="220"/>
      <c r="L84" s="220"/>
      <c r="M84" s="221"/>
      <c r="N84" s="220"/>
      <c r="O84" s="222"/>
    </row>
  </sheetData>
  <mergeCells count="32">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A19:G19"/>
    <mergeCell ref="B20:G20"/>
    <mergeCell ref="B21:C21"/>
    <mergeCell ref="D21:E21"/>
    <mergeCell ref="B22:C22"/>
    <mergeCell ref="D22:E22"/>
    <mergeCell ref="I79:I80"/>
    <mergeCell ref="A23:G23"/>
    <mergeCell ref="A24:G25"/>
    <mergeCell ref="A26:H26"/>
    <mergeCell ref="B27:F27"/>
    <mergeCell ref="B28:F28"/>
    <mergeCell ref="I51:I52"/>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07 JA65507 SW65507 ACS65507 AMO65507 AWK65507 BGG65507 BQC65507 BZY65507 CJU65507 CTQ65507 DDM65507 DNI65507 DXE65507 EHA65507 EQW65507 FAS65507 FKO65507 FUK65507 GEG65507 GOC65507 GXY65507 HHU65507 HRQ65507 IBM65507 ILI65507 IVE65507 JFA65507 JOW65507 JYS65507 KIO65507 KSK65507 LCG65507 LMC65507 LVY65507 MFU65507">
      <formula1>$I$2:$I$8</formula1>
    </dataValidation>
    <dataValidation type="list" allowBlank="1" showInputMessage="1" showErrorMessage="1" sqref="MPQ65507 MZM65507 NJI65507 NTE65507 ODA65507 OMW65507 OWS65507 PGO65507 PQK65507 QAG65507 QKC65507 QTY65507 RDU65507 RNQ65507 RXM65507 SHI65507 SRE65507 TBA65507 TKW65507 TUS65507 UEO65507 UOK65507 UYG65507 VIC65507 VRY65507 WBU65507 WLQ65507 WVM65507 E131043 JA131043 SW131043 ACS131043 AMO131043 AWK131043 BGG131043 BQC131043 BZY131043 CJU131043 CTQ131043 DDM131043 DNI131043 DXE131043 EHA131043 EQW131043 FAS131043 FKO131043 FUK131043 GEG131043 GOC131043 GXY131043 HHU131043 HRQ131043 IBM131043 ILI131043 IVE131043 JFA131043 JOW131043 JYS131043 KIO131043 KSK131043 LCG131043 LMC131043 LVY131043 MFU131043 MPQ131043 MZM131043 NJI131043 NTE131043 ODA131043 OMW131043 OWS131043 PGO131043 PQK131043 QAG131043 QKC131043 QTY131043 RDU131043 RNQ131043 RXM131043 SHI131043 SRE131043 TBA131043 TKW131043 TUS131043 UEO131043 UOK131043 UYG131043 VIC131043 VRY131043 WBU131043 WLQ131043 WVM131043 E196579 JA196579 SW196579 ACS196579 AMO196579 AWK196579 BGG196579 BQC196579">
      <formula1>$I$2:$I$8</formula1>
    </dataValidation>
    <dataValidation type="list" allowBlank="1" showInputMessage="1" showErrorMessage="1" sqref="BZY196579 CJU196579 CTQ196579 DDM196579 DNI196579 DXE196579 EHA196579 EQW196579 FAS196579 FKO196579 FUK196579 GEG196579 GOC196579 GXY196579 HHU196579 HRQ196579 IBM196579 ILI196579 IVE196579 JFA196579 JOW196579 JYS196579 KIO196579 KSK196579 LCG196579 LMC196579 LVY196579 MFU196579 MPQ196579 MZM196579 NJI196579 NTE196579 ODA196579 OMW196579 OWS196579 PGO196579 PQK196579 QAG196579 QKC196579 QTY196579 RDU196579 RNQ196579 RXM196579 SHI196579 SRE196579 TBA196579 TKW196579 TUS196579 UEO196579 UOK196579 UYG196579 VIC196579 VRY196579 WBU196579 WLQ196579 WVM196579 E262115 JA262115 SW262115 ACS262115 AMO262115 AWK262115 BGG262115 BQC262115 BZY262115 CJU262115 CTQ262115 DDM262115 DNI262115 DXE262115 EHA262115 EQW262115 FAS262115 FKO262115 FUK262115 GEG262115 GOC262115 GXY262115 HHU262115 HRQ262115 IBM262115 ILI262115 IVE262115 JFA262115 JOW262115 JYS262115 KIO262115 KSK262115 LCG262115 LMC262115 LVY262115 MFU262115 MPQ262115 MZM262115 NJI262115 NTE262115 ODA262115 OMW262115 OWS262115 PGO262115">
      <formula1>$I$2:$I$8</formula1>
    </dataValidation>
    <dataValidation type="list" allowBlank="1" showInputMessage="1" showErrorMessage="1" sqref="PQK262115 QAG262115 QKC262115 QTY262115 RDU262115 RNQ262115 RXM262115 SHI262115 SRE262115 TBA262115 TKW262115 TUS262115 UEO262115 UOK262115 UYG262115 VIC262115 VRY262115 WBU262115 WLQ262115 WVM262115 E327651 JA327651 SW327651 ACS327651 AMO327651 AWK327651 BGG327651 BQC327651 BZY327651 CJU327651 CTQ327651 DDM327651 DNI327651 DXE327651 EHA327651 EQW327651 FAS327651 FKO327651 FUK327651 GEG327651 GOC327651 GXY327651 HHU327651 HRQ327651 IBM327651 ILI327651 IVE327651 JFA327651 JOW327651 JYS327651 KIO327651 KSK327651 LCG327651 LMC327651 LVY327651 MFU327651 MPQ327651 MZM327651 NJI327651 NTE327651 ODA327651 OMW327651 OWS327651 PGO327651 PQK327651 QAG327651 QKC327651 QTY327651 RDU327651 RNQ327651 RXM327651 SHI327651 SRE327651 TBA327651 TKW327651 TUS327651 UEO327651 UOK327651 UYG327651 VIC327651 VRY327651 WBU327651 WLQ327651 WVM327651 E393187 JA393187 SW393187 ACS393187 AMO393187 AWK393187 BGG393187 BQC393187 BZY393187 CJU393187 CTQ393187 DDM393187 DNI393187 DXE393187 EHA393187 EQW393187">
      <formula1>$I$2:$I$8</formula1>
    </dataValidation>
    <dataValidation type="list" allowBlank="1" showInputMessage="1" showErrorMessage="1" sqref="FAS393187 FKO393187 FUK393187 GEG393187 GOC393187 GXY393187 HHU393187 HRQ393187 IBM393187 ILI393187 IVE393187 JFA393187 JOW393187 JYS393187 KIO393187 KSK393187 LCG393187 LMC393187 LVY393187 MFU393187 MPQ393187 MZM393187 NJI393187 NTE393187 ODA393187 OMW393187 OWS393187 PGO393187 PQK393187 QAG393187 QKC393187 QTY393187 RDU393187 RNQ393187 RXM393187 SHI393187 SRE393187 TBA393187 TKW393187 TUS393187 UEO393187 UOK393187 UYG393187 VIC393187 VRY393187 WBU393187 WLQ393187 WVM393187 E458723 JA458723 SW458723 ACS458723 AMO458723 AWK458723 BGG458723 BQC458723 BZY458723 CJU458723 CTQ458723 DDM458723 DNI458723 DXE458723 EHA458723 EQW458723 FAS458723 FKO458723 FUK458723 GEG458723 GOC458723 GXY458723 HHU458723 HRQ458723 IBM458723 ILI458723 IVE458723 JFA458723 JOW458723 JYS458723 KIO458723 KSK458723 LCG458723 LMC458723 LVY458723 MFU458723 MPQ458723 MZM458723 NJI458723 NTE458723 ODA458723 OMW458723 OWS458723 PGO458723 PQK458723 QAG458723 QKC458723 QTY458723 RDU458723 RNQ458723 RXM458723 SHI458723">
      <formula1>$I$2:$I$8</formula1>
    </dataValidation>
    <dataValidation type="list" allowBlank="1" showInputMessage="1" showErrorMessage="1" sqref="SRE458723 TBA458723 TKW458723 TUS458723 UEO458723 UOK458723 UYG458723 VIC458723 VRY458723 WBU458723 WLQ458723 WVM458723 E524259 JA524259 SW524259 ACS524259 AMO524259 AWK524259 BGG524259 BQC524259 BZY524259 CJU524259 CTQ524259 DDM524259 DNI524259 DXE524259 EHA524259 EQW524259 FAS524259 FKO524259 FUK524259 GEG524259 GOC524259 GXY524259 HHU524259 HRQ524259 IBM524259 ILI524259 IVE524259 JFA524259 JOW524259 JYS524259 KIO524259 KSK524259 LCG524259 LMC524259 LVY524259 MFU524259 MPQ524259 MZM524259 NJI524259 NTE524259 ODA524259 OMW524259 OWS524259 PGO524259 PQK524259 QAG524259 QKC524259 QTY524259 RDU524259 RNQ524259 RXM524259 SHI524259 SRE524259 TBA524259 TKW524259 TUS524259 UEO524259 UOK524259 UYG524259 VIC524259 VRY524259 WBU524259 WLQ524259 WVM524259 E589795 JA589795 SW589795 ACS589795 AMO589795 AWK589795 BGG589795 BQC589795 BZY589795 CJU589795 CTQ589795 DDM589795 DNI589795 DXE589795 EHA589795 EQW589795 FAS589795 FKO589795 FUK589795 GEG589795 GOC589795 GXY589795 HHU589795 HRQ589795">
      <formula1>$I$2:$I$8</formula1>
    </dataValidation>
    <dataValidation type="list" allowBlank="1" showInputMessage="1" showErrorMessage="1" sqref="IBM589795 ILI589795 IVE589795 JFA589795 JOW589795 JYS589795 KIO589795 KSK589795 LCG589795 LMC589795 LVY589795 MFU589795 MPQ589795 MZM589795 NJI589795 NTE589795 ODA589795 OMW589795 OWS589795 PGO589795 PQK589795 QAG589795 QKC589795 QTY589795 RDU589795 RNQ589795 RXM589795 SHI589795 SRE589795 TBA589795 TKW589795 TUS589795 UEO589795 UOK589795 UYG589795 VIC589795 VRY589795 WBU589795 WLQ589795 WVM589795 E655331 JA655331 SW655331 ACS655331 AMO655331 AWK655331 BGG655331 BQC655331 BZY655331 CJU655331 CTQ655331 DDM655331 DNI655331 DXE655331 EHA655331 EQW655331 FAS655331 FKO655331 FUK655331 GEG655331 GOC655331 GXY655331 HHU655331 HRQ655331 IBM655331 ILI655331 IVE655331 JFA655331 JOW655331 JYS655331 KIO655331 KSK655331 LCG655331 LMC655331 LVY655331 MFU655331 MPQ655331 MZM655331 NJI655331 NTE655331 ODA655331 OMW655331 OWS655331 PGO655331 PQK655331 QAG655331 QKC655331 QTY655331 RDU655331 RNQ655331 RXM655331 SHI655331 SRE655331 TBA655331 TKW655331 TUS655331 UEO655331 UOK655331 UYG655331 VIC655331">
      <formula1>$I$2:$I$8</formula1>
    </dataValidation>
    <dataValidation type="list" allowBlank="1" showInputMessage="1" showErrorMessage="1" sqref="VRY655331 WBU655331 WLQ655331 WVM655331 E720867 JA720867 SW720867 ACS720867 AMO720867 AWK720867 BGG720867 BQC720867 BZY720867 CJU720867 CTQ720867 DDM720867 DNI720867 DXE720867 EHA720867 EQW720867 FAS720867 FKO720867 FUK720867 GEG720867 GOC720867 GXY720867 HHU720867 HRQ720867 IBM720867 ILI720867 IVE720867 JFA720867 JOW720867 JYS720867 KIO720867 KSK720867 LCG720867 LMC720867 LVY720867 MFU720867 MPQ720867 MZM720867 NJI720867 NTE720867 ODA720867 OMW720867 OWS720867 PGO720867 PQK720867 QAG720867 QKC720867 QTY720867 RDU720867 RNQ720867 RXM720867 SHI720867 SRE720867 TBA720867 TKW720867 TUS720867 UEO720867 UOK720867 UYG720867 VIC720867 VRY720867 WBU720867 WLQ720867 WVM720867 E786403 JA786403 SW786403 ACS786403 AMO786403 AWK786403 BGG786403 BQC786403 BZY786403 CJU786403 CTQ786403 DDM786403 DNI786403 DXE786403 EHA786403 EQW786403 FAS786403 FKO786403 FUK786403 GEG786403 GOC786403 GXY786403 HHU786403 HRQ786403 IBM786403 ILI786403 IVE786403 JFA786403 JOW786403 JYS786403 KIO786403 KSK786403">
      <formula1>$I$2:$I$8</formula1>
    </dataValidation>
    <dataValidation type="list" allowBlank="1" showInputMessage="1" showErrorMessage="1" sqref="LCG786403 LMC786403 LVY786403 MFU786403 MPQ786403 MZM786403 NJI786403 NTE786403 ODA786403 OMW786403 OWS786403 PGO786403 PQK786403 QAG786403 QKC786403 QTY786403 RDU786403 RNQ786403 RXM786403 SHI786403 SRE786403 TBA786403 TKW786403 TUS786403 UEO786403 UOK786403 UYG786403 VIC786403 VRY786403 WBU786403 WLQ786403 WVM786403 E851939 JA851939 SW851939 ACS851939 AMO851939 AWK851939 BGG851939 BQC851939 BZY851939 CJU851939 CTQ851939 DDM851939 DNI851939 DXE851939 EHA851939 EQW851939 FAS851939 FKO851939 FUK851939 GEG851939 GOC851939 GXY851939 HHU851939 HRQ851939 IBM851939 ILI851939 IVE851939 JFA851939 JOW851939 JYS851939 KIO851939 KSK851939 LCG851939 LMC851939 LVY851939 MFU851939 MPQ851939 MZM851939 NJI851939 NTE851939 ODA851939 OMW851939 OWS851939 PGO851939 PQK851939 QAG851939 QKC851939 QTY851939 RDU851939 RNQ851939 RXM851939 SHI851939 SRE851939 TBA851939 TKW851939 TUS851939 UEO851939 UOK851939 UYG851939 VIC851939 VRY851939 WBU851939 WLQ851939 WVM851939 E917475 JA917475 SW917475 ACS917475">
      <formula1>$I$2:$I$8</formula1>
    </dataValidation>
    <dataValidation type="list" allowBlank="1" showInputMessage="1" showErrorMessage="1" sqref="AMO917475 AWK917475 BGG917475 BQC917475 BZY917475 CJU917475 CTQ917475 DDM917475 DNI917475 DXE917475 EHA917475 EQW917475 FAS917475 FKO917475 FUK917475 GEG917475 GOC917475 GXY917475 HHU917475 HRQ917475 IBM917475 ILI917475 IVE917475 JFA917475 JOW917475 JYS917475 KIO917475 KSK917475 LCG917475 LMC917475 LVY917475 MFU917475 MPQ917475 MZM917475 NJI917475 NTE917475 ODA917475 OMW917475 OWS917475 PGO917475 PQK917475 QAG917475 QKC917475 QTY917475 RDU917475 RNQ917475 RXM917475 SHI917475 SRE917475 TBA917475 TKW917475 TUS917475 UEO917475 UOK917475 UYG917475 VIC917475 VRY917475 WBU917475 WLQ917475 WVM917475 E983011 JA983011 SW983011 ACS983011 AMO983011 AWK983011 BGG983011 BQC983011 BZY983011 CJU983011 CTQ983011 DDM983011 DNI983011 DXE983011 EHA983011 EQW983011 FAS983011 FKO983011 FUK983011 GEG983011 GOC983011 GXY983011 HHU983011 HRQ983011 IBM983011 ILI983011 IVE983011 JFA983011 JOW983011 JYS983011 KIO983011 KSK983011 LCG983011 LMC983011 LVY983011 MFU983011 MPQ983011 MZM983011 NJI983011 NTE983011">
      <formula1>$I$2:$I$8</formula1>
    </dataValidation>
    <dataValidation type="list" allowBlank="1" showInputMessage="1" showErrorMessage="1" sqref="ODA983011 OMW983011 OWS983011 PGO983011 PQK983011 QAG983011 QKC983011 QTY983011 RDU983011 RNQ983011 RXM983011 SHI983011 SRE983011 TBA983011 TKW983011 TUS983011 UEO983011 UOK983011 UYG983011 VIC983011 VRY983011 WBU983011 WLQ983011 WVM983011">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Z12"/>
  <sheetViews>
    <sheetView workbookViewId="0" topLeftCell="A1">
      <selection activeCell="A1" sqref="A1:B6"/>
    </sheetView>
  </sheetViews>
  <sheetFormatPr defaultColWidth="14.421875" defaultRowHeight="15"/>
  <cols>
    <col min="1" max="3" width="23.7109375" style="48" customWidth="1"/>
    <col min="4" max="4" width="33.140625" style="48" customWidth="1"/>
    <col min="5" max="5" width="28.00390625" style="48" customWidth="1"/>
    <col min="6" max="26" width="23.7109375" style="48" customWidth="1"/>
    <col min="27" max="16384" width="14.421875" style="48" customWidth="1"/>
  </cols>
  <sheetData>
    <row r="1" spans="1:26" s="404" customFormat="1" ht="15.75" customHeight="1">
      <c r="A1" s="398"/>
      <c r="B1" s="399"/>
      <c r="C1" s="400" t="s">
        <v>0</v>
      </c>
      <c r="D1" s="401"/>
      <c r="E1" s="401"/>
      <c r="F1" s="401"/>
      <c r="G1" s="401"/>
      <c r="H1" s="402"/>
      <c r="I1" s="402"/>
      <c r="J1" s="402"/>
      <c r="K1" s="402"/>
      <c r="L1" s="402"/>
      <c r="M1" s="402"/>
      <c r="N1" s="402"/>
      <c r="O1" s="402"/>
      <c r="P1" s="402"/>
      <c r="Q1" s="402"/>
      <c r="R1" s="402"/>
      <c r="S1" s="402"/>
      <c r="T1" s="402"/>
      <c r="U1" s="403"/>
      <c r="V1" s="403"/>
      <c r="W1" s="403"/>
      <c r="X1" s="403"/>
      <c r="Y1" s="403"/>
      <c r="Z1" s="403"/>
    </row>
    <row r="2" spans="1:26" s="404" customFormat="1" ht="15.75" customHeight="1">
      <c r="A2" s="405"/>
      <c r="B2" s="399"/>
      <c r="C2" s="400" t="s">
        <v>1</v>
      </c>
      <c r="D2" s="401"/>
      <c r="E2" s="401"/>
      <c r="F2" s="401"/>
      <c r="G2" s="401"/>
      <c r="H2" s="402"/>
      <c r="I2" s="402"/>
      <c r="J2" s="402"/>
      <c r="K2" s="402"/>
      <c r="L2" s="402"/>
      <c r="M2" s="402"/>
      <c r="N2" s="402"/>
      <c r="O2" s="402"/>
      <c r="P2" s="402"/>
      <c r="Q2" s="402"/>
      <c r="R2" s="402"/>
      <c r="S2" s="402"/>
      <c r="T2" s="402"/>
      <c r="U2" s="403"/>
      <c r="V2" s="403"/>
      <c r="W2" s="403"/>
      <c r="X2" s="403"/>
      <c r="Y2" s="403"/>
      <c r="Z2" s="403"/>
    </row>
    <row r="3" spans="1:26" s="404" customFormat="1" ht="15.75" customHeight="1">
      <c r="A3" s="405"/>
      <c r="B3" s="399"/>
      <c r="C3" s="406"/>
      <c r="D3" s="407"/>
      <c r="E3" s="408"/>
      <c r="F3" s="408"/>
      <c r="G3" s="408"/>
      <c r="H3" s="402"/>
      <c r="I3" s="402"/>
      <c r="J3" s="402"/>
      <c r="K3" s="402"/>
      <c r="L3" s="402"/>
      <c r="M3" s="402"/>
      <c r="N3" s="402"/>
      <c r="O3" s="402"/>
      <c r="P3" s="402"/>
      <c r="Q3" s="402"/>
      <c r="R3" s="402"/>
      <c r="S3" s="402"/>
      <c r="T3" s="402"/>
      <c r="U3" s="403"/>
      <c r="V3" s="403"/>
      <c r="W3" s="403"/>
      <c r="X3" s="403"/>
      <c r="Y3" s="403"/>
      <c r="Z3" s="403"/>
    </row>
    <row r="4" spans="1:26" s="404" customFormat="1" ht="15.75" customHeight="1">
      <c r="A4" s="405"/>
      <c r="B4" s="399"/>
      <c r="C4" s="400" t="s">
        <v>2</v>
      </c>
      <c r="D4" s="401"/>
      <c r="E4" s="401"/>
      <c r="F4" s="401"/>
      <c r="G4" s="401"/>
      <c r="H4" s="402"/>
      <c r="I4" s="402"/>
      <c r="J4" s="402"/>
      <c r="K4" s="402"/>
      <c r="L4" s="402"/>
      <c r="M4" s="402"/>
      <c r="N4" s="402"/>
      <c r="O4" s="402"/>
      <c r="P4" s="402"/>
      <c r="Q4" s="402"/>
      <c r="R4" s="402"/>
      <c r="S4" s="402"/>
      <c r="T4" s="402"/>
      <c r="U4" s="403"/>
      <c r="V4" s="403"/>
      <c r="W4" s="403"/>
      <c r="X4" s="403"/>
      <c r="Y4" s="403"/>
      <c r="Z4" s="403"/>
    </row>
    <row r="5" spans="1:26" s="404" customFormat="1" ht="15.75" customHeight="1">
      <c r="A5" s="405"/>
      <c r="B5" s="399"/>
      <c r="C5" s="400" t="s">
        <v>954</v>
      </c>
      <c r="D5" s="401"/>
      <c r="E5" s="401"/>
      <c r="F5" s="401"/>
      <c r="G5" s="401"/>
      <c r="H5" s="402"/>
      <c r="I5" s="402"/>
      <c r="J5" s="402"/>
      <c r="K5" s="402"/>
      <c r="L5" s="402"/>
      <c r="M5" s="402"/>
      <c r="N5" s="402"/>
      <c r="O5" s="402"/>
      <c r="P5" s="402"/>
      <c r="Q5" s="402"/>
      <c r="R5" s="402"/>
      <c r="S5" s="402"/>
      <c r="T5" s="402"/>
      <c r="U5" s="403"/>
      <c r="V5" s="403"/>
      <c r="W5" s="403"/>
      <c r="X5" s="403"/>
      <c r="Y5" s="403"/>
      <c r="Z5" s="403"/>
    </row>
    <row r="6" spans="1:26" s="404" customFormat="1" ht="15.75" customHeight="1">
      <c r="A6" s="409"/>
      <c r="B6" s="399"/>
      <c r="C6" s="410" t="s">
        <v>955</v>
      </c>
      <c r="D6" s="411"/>
      <c r="E6" s="411"/>
      <c r="F6" s="411"/>
      <c r="G6" s="411"/>
      <c r="H6" s="402"/>
      <c r="I6" s="402"/>
      <c r="J6" s="402"/>
      <c r="K6" s="402"/>
      <c r="L6" s="402"/>
      <c r="M6" s="402"/>
      <c r="N6" s="402"/>
      <c r="O6" s="402"/>
      <c r="P6" s="402"/>
      <c r="Q6" s="402"/>
      <c r="R6" s="402"/>
      <c r="S6" s="402"/>
      <c r="T6" s="402"/>
      <c r="U6" s="403"/>
      <c r="V6" s="403"/>
      <c r="W6" s="403"/>
      <c r="X6" s="403"/>
      <c r="Y6" s="403"/>
      <c r="Z6" s="403"/>
    </row>
    <row r="7" spans="1:22" s="4" customFormat="1" ht="51.75" customHeight="1">
      <c r="A7" s="1" t="s">
        <v>3</v>
      </c>
      <c r="B7" s="1" t="s">
        <v>4</v>
      </c>
      <c r="C7" s="2" t="s">
        <v>5</v>
      </c>
      <c r="D7" s="2" t="s">
        <v>6</v>
      </c>
      <c r="E7" s="2" t="s">
        <v>7</v>
      </c>
      <c r="F7" s="2" t="s">
        <v>8</v>
      </c>
      <c r="G7" s="2" t="s">
        <v>9</v>
      </c>
      <c r="H7" s="1"/>
      <c r="I7" s="1"/>
      <c r="J7" s="1"/>
      <c r="K7" s="1"/>
      <c r="L7" s="1"/>
      <c r="M7" s="1"/>
      <c r="N7" s="1"/>
      <c r="O7" s="1"/>
      <c r="P7" s="1"/>
      <c r="Q7" s="1"/>
      <c r="R7" s="1"/>
      <c r="S7" s="1"/>
      <c r="T7" s="1" t="s">
        <v>11</v>
      </c>
      <c r="U7" s="3"/>
      <c r="V7" s="3"/>
    </row>
    <row r="8" spans="1:22" s="4" customFormat="1" ht="34.5" customHeight="1">
      <c r="A8" s="1"/>
      <c r="B8" s="1"/>
      <c r="C8" s="1"/>
      <c r="D8" s="1"/>
      <c r="E8" s="1"/>
      <c r="F8" s="1"/>
      <c r="G8" s="1"/>
      <c r="H8" s="1" t="s">
        <v>12</v>
      </c>
      <c r="I8" s="1" t="s">
        <v>13</v>
      </c>
      <c r="J8" s="1" t="s">
        <v>14</v>
      </c>
      <c r="K8" s="1" t="s">
        <v>15</v>
      </c>
      <c r="L8" s="1" t="s">
        <v>16</v>
      </c>
      <c r="M8" s="1" t="s">
        <v>17</v>
      </c>
      <c r="N8" s="1" t="s">
        <v>18</v>
      </c>
      <c r="O8" s="1" t="s">
        <v>19</v>
      </c>
      <c r="P8" s="1" t="s">
        <v>20</v>
      </c>
      <c r="Q8" s="1" t="s">
        <v>21</v>
      </c>
      <c r="R8" s="1" t="s">
        <v>22</v>
      </c>
      <c r="S8" s="1" t="s">
        <v>23</v>
      </c>
      <c r="T8" s="1"/>
      <c r="U8" s="5"/>
      <c r="V8" s="5"/>
    </row>
    <row r="9" spans="1:22" s="4" customFormat="1" ht="114.75" customHeight="1">
      <c r="A9" s="332" t="s">
        <v>24</v>
      </c>
      <c r="B9" s="6" t="s">
        <v>25</v>
      </c>
      <c r="C9" s="224" t="s">
        <v>26</v>
      </c>
      <c r="D9" s="7" t="s">
        <v>142</v>
      </c>
      <c r="E9" s="7" t="s">
        <v>28</v>
      </c>
      <c r="F9" s="7" t="s">
        <v>192</v>
      </c>
      <c r="G9" s="11">
        <v>0.7</v>
      </c>
      <c r="H9" s="12">
        <f>'Satisfacción del Cliente 2017'!C22</f>
        <v>0.7855654012603296</v>
      </c>
      <c r="I9" s="7"/>
      <c r="J9" s="7"/>
      <c r="K9" s="9"/>
      <c r="L9" s="7"/>
      <c r="M9" s="7"/>
      <c r="N9" s="8"/>
      <c r="O9" s="7"/>
      <c r="P9" s="7"/>
      <c r="Q9" s="9"/>
      <c r="R9" s="7"/>
      <c r="S9" s="7"/>
      <c r="T9" s="10"/>
      <c r="U9" s="5"/>
      <c r="V9" s="5"/>
    </row>
    <row r="10" spans="1:22" s="4" customFormat="1" ht="157.5" customHeight="1">
      <c r="A10" s="333"/>
      <c r="B10" s="7"/>
      <c r="C10" s="68" t="s">
        <v>30</v>
      </c>
      <c r="D10" s="7" t="s">
        <v>31</v>
      </c>
      <c r="E10" s="7" t="s">
        <v>32</v>
      </c>
      <c r="F10" s="7" t="s">
        <v>191</v>
      </c>
      <c r="G10" s="11">
        <v>0.8</v>
      </c>
      <c r="H10" s="12">
        <f>'Cumpl. Plan Desarrollo 2018'!D22</f>
        <v>0.8248587570621468</v>
      </c>
      <c r="I10" s="7"/>
      <c r="J10" s="7"/>
      <c r="K10" s="9"/>
      <c r="L10" s="12"/>
      <c r="M10" s="7"/>
      <c r="N10" s="13"/>
      <c r="O10" s="7"/>
      <c r="P10" s="12"/>
      <c r="Q10" s="9"/>
      <c r="R10" s="7"/>
      <c r="S10" s="7"/>
      <c r="T10" s="10"/>
      <c r="U10" s="5"/>
      <c r="V10" s="5"/>
    </row>
    <row r="11" spans="1:22" s="4" customFormat="1" ht="114.75" customHeight="1">
      <c r="A11" s="333"/>
      <c r="B11" s="7"/>
      <c r="C11" s="224" t="s">
        <v>34</v>
      </c>
      <c r="D11" s="7" t="s">
        <v>35</v>
      </c>
      <c r="E11" s="7" t="s">
        <v>36</v>
      </c>
      <c r="F11" s="7" t="s">
        <v>41</v>
      </c>
      <c r="G11" s="11">
        <v>0.8</v>
      </c>
      <c r="H11" s="14">
        <f>'Efectividad en la Ges. Proy2018'!C22</f>
        <v>3409611547</v>
      </c>
      <c r="I11" s="7"/>
      <c r="J11" s="7"/>
      <c r="K11" s="9"/>
      <c r="L11" s="7"/>
      <c r="M11" s="7"/>
      <c r="N11" s="7"/>
      <c r="O11" s="7"/>
      <c r="P11" s="7"/>
      <c r="Q11" s="9"/>
      <c r="R11" s="7"/>
      <c r="S11" s="7"/>
      <c r="T11" s="10"/>
      <c r="U11" s="5"/>
      <c r="V11" s="5"/>
    </row>
    <row r="12" spans="1:20" s="21" customFormat="1" ht="228" customHeight="1">
      <c r="A12" s="334"/>
      <c r="B12" s="15" t="s">
        <v>37</v>
      </c>
      <c r="C12" s="225" t="s">
        <v>38</v>
      </c>
      <c r="D12" s="16" t="s">
        <v>39</v>
      </c>
      <c r="E12" s="16" t="s">
        <v>40</v>
      </c>
      <c r="F12" s="17" t="s">
        <v>41</v>
      </c>
      <c r="G12" s="18"/>
      <c r="H12" s="226">
        <f>'Gestión de Intercambios 2018'!F22</f>
        <v>0.5833333333333334</v>
      </c>
      <c r="I12" s="20"/>
      <c r="J12" s="7"/>
      <c r="K12" s="7"/>
      <c r="L12" s="9"/>
      <c r="M12" s="7"/>
      <c r="N12" s="7"/>
      <c r="O12" s="7"/>
      <c r="P12" s="7"/>
      <c r="Q12" s="7"/>
      <c r="R12" s="9"/>
      <c r="S12" s="19"/>
      <c r="T12" s="20"/>
    </row>
    <row r="13" s="67" customFormat="1" ht="15"/>
    <row r="14" s="67" customFormat="1" ht="15"/>
    <row r="15" s="67" customFormat="1" ht="15"/>
    <row r="16" s="67" customFormat="1" ht="15"/>
  </sheetData>
  <mergeCells count="7">
    <mergeCell ref="C4:G4"/>
    <mergeCell ref="C5:G5"/>
    <mergeCell ref="C6:G6"/>
    <mergeCell ref="A9:A12"/>
    <mergeCell ref="A1:B6"/>
    <mergeCell ref="C1:G1"/>
    <mergeCell ref="C2:G2"/>
  </mergeCells>
  <hyperlinks>
    <hyperlink ref="C9" location="'Satisfacción del Cliente 2018'!A1" display="Satisfacción del cliente"/>
    <hyperlink ref="C10" location="'Cumpl. Plan Desarrollo 2017'!A1" display="Cumplimiento del plan de desarrollo"/>
    <hyperlink ref="C11" location="'Efectividad en la Ges. Proy2018'!A1" display="Efectividad en la gestión de proyectos"/>
    <hyperlink ref="C12" location="'Gestión de Intercambios 2018'!A1" display="Gestión de intercambios "/>
  </hyperlinks>
  <printOptions/>
  <pageMargins left="0.7" right="0.7" top="0.75" bottom="0.75" header="0.3" footer="0.3"/>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J128"/>
  <sheetViews>
    <sheetView zoomScale="120" zoomScaleNormal="120" workbookViewId="0" topLeftCell="A1">
      <selection activeCell="A30" sqref="A30"/>
    </sheetView>
  </sheetViews>
  <sheetFormatPr defaultColWidth="11.421875" defaultRowHeight="15"/>
  <cols>
    <col min="1" max="1" width="33.421875" style="23" customWidth="1"/>
    <col min="2" max="2" width="19.57421875" style="23" customWidth="1"/>
    <col min="3" max="3" width="24.28125" style="23" customWidth="1"/>
    <col min="4" max="4" width="17.7109375" style="23" customWidth="1"/>
    <col min="5" max="5" width="21.28125" style="23" customWidth="1"/>
    <col min="6" max="6" width="17.7109375" style="23" customWidth="1"/>
    <col min="7" max="7" width="11.00390625" style="23" bestFit="1" customWidth="1"/>
    <col min="8" max="8" width="14.7109375" style="23" customWidth="1"/>
    <col min="9" max="9" width="52.8515625" style="23" customWidth="1"/>
    <col min="10" max="10" width="11.28125" style="23" customWidth="1"/>
    <col min="11" max="11" width="7.57421875" style="23" customWidth="1"/>
    <col min="12" max="12" width="9.140625" style="23" customWidth="1"/>
    <col min="13" max="13" width="5.7109375" style="23" customWidth="1"/>
    <col min="14" max="14" width="12.7109375" style="23" customWidth="1"/>
    <col min="15" max="15" width="11.0039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24.28125" style="23" customWidth="1"/>
    <col min="260" max="260" width="13.71093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70" width="5.7109375" style="23" customWidth="1"/>
    <col min="271" max="271" width="6.71093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24.28125" style="23" customWidth="1"/>
    <col min="516" max="516" width="13.71093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6" width="5.7109375" style="23" customWidth="1"/>
    <col min="527" max="527" width="6.71093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24.28125" style="23" customWidth="1"/>
    <col min="772" max="772" width="13.71093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82" width="5.7109375" style="23" customWidth="1"/>
    <col min="783" max="783" width="6.71093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24.28125" style="23" customWidth="1"/>
    <col min="1028" max="1028" width="13.71093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8" width="5.7109375" style="23" customWidth="1"/>
    <col min="1039" max="1039" width="6.71093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24.28125" style="23" customWidth="1"/>
    <col min="1284" max="1284" width="13.71093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4" width="5.7109375" style="23" customWidth="1"/>
    <col min="1295" max="1295" width="6.71093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24.28125" style="23" customWidth="1"/>
    <col min="1540" max="1540" width="13.71093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50" width="5.7109375" style="23" customWidth="1"/>
    <col min="1551" max="1551" width="6.71093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24.28125" style="23" customWidth="1"/>
    <col min="1796" max="1796" width="13.71093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6" width="5.7109375" style="23" customWidth="1"/>
    <col min="1807" max="1807" width="6.71093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24.28125" style="23" customWidth="1"/>
    <col min="2052" max="2052" width="13.71093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62" width="5.7109375" style="23" customWidth="1"/>
    <col min="2063" max="2063" width="6.71093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24.28125" style="23" customWidth="1"/>
    <col min="2308" max="2308" width="13.71093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8" width="5.7109375" style="23" customWidth="1"/>
    <col min="2319" max="2319" width="6.71093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24.28125" style="23" customWidth="1"/>
    <col min="2564" max="2564" width="13.71093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4" width="5.7109375" style="23" customWidth="1"/>
    <col min="2575" max="2575" width="6.71093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24.28125" style="23" customWidth="1"/>
    <col min="2820" max="2820" width="13.71093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30" width="5.7109375" style="23" customWidth="1"/>
    <col min="2831" max="2831" width="6.71093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24.28125" style="23" customWidth="1"/>
    <col min="3076" max="3076" width="13.71093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6" width="5.7109375" style="23" customWidth="1"/>
    <col min="3087" max="3087" width="6.71093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24.28125" style="23" customWidth="1"/>
    <col min="3332" max="3332" width="13.71093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42" width="5.7109375" style="23" customWidth="1"/>
    <col min="3343" max="3343" width="6.71093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24.28125" style="23" customWidth="1"/>
    <col min="3588" max="3588" width="13.71093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8" width="5.7109375" style="23" customWidth="1"/>
    <col min="3599" max="3599" width="6.71093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24.28125" style="23" customWidth="1"/>
    <col min="3844" max="3844" width="13.71093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4" width="5.7109375" style="23" customWidth="1"/>
    <col min="3855" max="3855" width="6.71093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24.28125" style="23" customWidth="1"/>
    <col min="4100" max="4100" width="13.71093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10" width="5.7109375" style="23" customWidth="1"/>
    <col min="4111" max="4111" width="6.71093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24.28125" style="23" customWidth="1"/>
    <col min="4356" max="4356" width="13.71093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6" width="5.7109375" style="23" customWidth="1"/>
    <col min="4367" max="4367" width="6.71093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24.28125" style="23" customWidth="1"/>
    <col min="4612" max="4612" width="13.71093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22" width="5.7109375" style="23" customWidth="1"/>
    <col min="4623" max="4623" width="6.71093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24.28125" style="23" customWidth="1"/>
    <col min="4868" max="4868" width="13.71093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8" width="5.7109375" style="23" customWidth="1"/>
    <col min="4879" max="4879" width="6.71093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24.28125" style="23" customWidth="1"/>
    <col min="5124" max="5124" width="13.71093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4" width="5.7109375" style="23" customWidth="1"/>
    <col min="5135" max="5135" width="6.71093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24.28125" style="23" customWidth="1"/>
    <col min="5380" max="5380" width="13.71093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90" width="5.7109375" style="23" customWidth="1"/>
    <col min="5391" max="5391" width="6.71093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24.28125" style="23" customWidth="1"/>
    <col min="5636" max="5636" width="13.71093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6" width="5.7109375" style="23" customWidth="1"/>
    <col min="5647" max="5647" width="6.71093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24.28125" style="23" customWidth="1"/>
    <col min="5892" max="5892" width="13.71093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902" width="5.7109375" style="23" customWidth="1"/>
    <col min="5903" max="5903" width="6.71093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24.28125" style="23" customWidth="1"/>
    <col min="6148" max="6148" width="13.71093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8" width="5.7109375" style="23" customWidth="1"/>
    <col min="6159" max="6159" width="6.71093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24.28125" style="23" customWidth="1"/>
    <col min="6404" max="6404" width="13.71093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4" width="5.7109375" style="23" customWidth="1"/>
    <col min="6415" max="6415" width="6.71093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24.28125" style="23" customWidth="1"/>
    <col min="6660" max="6660" width="13.71093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70" width="5.7109375" style="23" customWidth="1"/>
    <col min="6671" max="6671" width="6.71093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24.28125" style="23" customWidth="1"/>
    <col min="6916" max="6916" width="13.71093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6" width="5.7109375" style="23" customWidth="1"/>
    <col min="6927" max="6927" width="6.71093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24.28125" style="23" customWidth="1"/>
    <col min="7172" max="7172" width="13.71093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82" width="5.7109375" style="23" customWidth="1"/>
    <col min="7183" max="7183" width="6.71093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24.28125" style="23" customWidth="1"/>
    <col min="7428" max="7428" width="13.71093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8" width="5.7109375" style="23" customWidth="1"/>
    <col min="7439" max="7439" width="6.71093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24.28125" style="23" customWidth="1"/>
    <col min="7684" max="7684" width="13.71093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4" width="5.7109375" style="23" customWidth="1"/>
    <col min="7695" max="7695" width="6.71093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24.28125" style="23" customWidth="1"/>
    <col min="7940" max="7940" width="13.71093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50" width="5.7109375" style="23" customWidth="1"/>
    <col min="7951" max="7951" width="6.71093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24.28125" style="23" customWidth="1"/>
    <col min="8196" max="8196" width="13.71093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6" width="5.7109375" style="23" customWidth="1"/>
    <col min="8207" max="8207" width="6.71093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24.28125" style="23" customWidth="1"/>
    <col min="8452" max="8452" width="13.71093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62" width="5.7109375" style="23" customWidth="1"/>
    <col min="8463" max="8463" width="6.71093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24.28125" style="23" customWidth="1"/>
    <col min="8708" max="8708" width="13.71093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8" width="5.7109375" style="23" customWidth="1"/>
    <col min="8719" max="8719" width="6.71093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24.28125" style="23" customWidth="1"/>
    <col min="8964" max="8964" width="13.71093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4" width="5.7109375" style="23" customWidth="1"/>
    <col min="8975" max="8975" width="6.71093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24.28125" style="23" customWidth="1"/>
    <col min="9220" max="9220" width="13.71093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30" width="5.7109375" style="23" customWidth="1"/>
    <col min="9231" max="9231" width="6.71093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24.28125" style="23" customWidth="1"/>
    <col min="9476" max="9476" width="13.71093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6" width="5.7109375" style="23" customWidth="1"/>
    <col min="9487" max="9487" width="6.71093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24.28125" style="23" customWidth="1"/>
    <col min="9732" max="9732" width="13.71093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42" width="5.7109375" style="23" customWidth="1"/>
    <col min="9743" max="9743" width="6.71093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24.28125" style="23" customWidth="1"/>
    <col min="9988" max="9988" width="13.71093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8" width="5.7109375" style="23" customWidth="1"/>
    <col min="9999" max="9999" width="6.71093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24.28125" style="23" customWidth="1"/>
    <col min="10244" max="10244" width="13.71093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4" width="5.7109375" style="23" customWidth="1"/>
    <col min="10255" max="10255" width="6.71093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24.28125" style="23" customWidth="1"/>
    <col min="10500" max="10500" width="13.71093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10" width="5.7109375" style="23" customWidth="1"/>
    <col min="10511" max="10511" width="6.71093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24.28125" style="23" customWidth="1"/>
    <col min="10756" max="10756" width="13.71093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6" width="5.7109375" style="23" customWidth="1"/>
    <col min="10767" max="10767" width="6.71093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24.28125" style="23" customWidth="1"/>
    <col min="11012" max="11012" width="13.71093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22" width="5.7109375" style="23" customWidth="1"/>
    <col min="11023" max="11023" width="6.71093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24.28125" style="23" customWidth="1"/>
    <col min="11268" max="11268" width="13.71093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8" width="5.7109375" style="23" customWidth="1"/>
    <col min="11279" max="11279" width="6.71093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24.28125" style="23" customWidth="1"/>
    <col min="11524" max="11524" width="13.71093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4" width="5.7109375" style="23" customWidth="1"/>
    <col min="11535" max="11535" width="6.71093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24.28125" style="23" customWidth="1"/>
    <col min="11780" max="11780" width="13.71093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90" width="5.7109375" style="23" customWidth="1"/>
    <col min="11791" max="11791" width="6.71093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24.28125" style="23" customWidth="1"/>
    <col min="12036" max="12036" width="13.71093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6" width="5.7109375" style="23" customWidth="1"/>
    <col min="12047" max="12047" width="6.71093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24.28125" style="23" customWidth="1"/>
    <col min="12292" max="12292" width="13.71093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302" width="5.7109375" style="23" customWidth="1"/>
    <col min="12303" max="12303" width="6.71093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24.28125" style="23" customWidth="1"/>
    <col min="12548" max="12548" width="13.71093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8" width="5.7109375" style="23" customWidth="1"/>
    <col min="12559" max="12559" width="6.71093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24.28125" style="23" customWidth="1"/>
    <col min="12804" max="12804" width="13.71093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4" width="5.7109375" style="23" customWidth="1"/>
    <col min="12815" max="12815" width="6.71093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24.28125" style="23" customWidth="1"/>
    <col min="13060" max="13060" width="13.71093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70" width="5.7109375" style="23" customWidth="1"/>
    <col min="13071" max="13071" width="6.71093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24.28125" style="23" customWidth="1"/>
    <col min="13316" max="13316" width="13.71093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6" width="5.7109375" style="23" customWidth="1"/>
    <col min="13327" max="13327" width="6.71093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24.28125" style="23" customWidth="1"/>
    <col min="13572" max="13572" width="13.71093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82" width="5.7109375" style="23" customWidth="1"/>
    <col min="13583" max="13583" width="6.71093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24.28125" style="23" customWidth="1"/>
    <col min="13828" max="13828" width="13.71093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8" width="5.7109375" style="23" customWidth="1"/>
    <col min="13839" max="13839" width="6.71093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24.28125" style="23" customWidth="1"/>
    <col min="14084" max="14084" width="13.71093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4" width="5.7109375" style="23" customWidth="1"/>
    <col min="14095" max="14095" width="6.71093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24.28125" style="23" customWidth="1"/>
    <col min="14340" max="14340" width="13.71093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50" width="5.7109375" style="23" customWidth="1"/>
    <col min="14351" max="14351" width="6.71093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24.28125" style="23" customWidth="1"/>
    <col min="14596" max="14596" width="13.71093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6" width="5.7109375" style="23" customWidth="1"/>
    <col min="14607" max="14607" width="6.71093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24.28125" style="23" customWidth="1"/>
    <col min="14852" max="14852" width="13.71093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62" width="5.7109375" style="23" customWidth="1"/>
    <col min="14863" max="14863" width="6.71093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24.28125" style="23" customWidth="1"/>
    <col min="15108" max="15108" width="13.71093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8" width="5.7109375" style="23" customWidth="1"/>
    <col min="15119" max="15119" width="6.71093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24.28125" style="23" customWidth="1"/>
    <col min="15364" max="15364" width="13.71093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4" width="5.7109375" style="23" customWidth="1"/>
    <col min="15375" max="15375" width="6.71093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24.28125" style="23" customWidth="1"/>
    <col min="15620" max="15620" width="13.71093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30" width="5.7109375" style="23" customWidth="1"/>
    <col min="15631" max="15631" width="6.71093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24.28125" style="23" customWidth="1"/>
    <col min="15876" max="15876" width="13.71093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6" width="5.7109375" style="23" customWidth="1"/>
    <col min="15887" max="15887" width="6.71093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24.28125" style="23" customWidth="1"/>
    <col min="16132" max="16132" width="13.71093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42" width="5.7109375" style="23" customWidth="1"/>
    <col min="16143" max="16143" width="6.71093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2.75" customHeight="1">
      <c r="A2" s="342" t="s">
        <v>42</v>
      </c>
      <c r="B2" s="342"/>
      <c r="C2" s="342"/>
      <c r="D2" s="342"/>
      <c r="E2" s="342"/>
      <c r="F2" s="342"/>
      <c r="G2" s="342"/>
      <c r="H2" s="22"/>
    </row>
    <row r="3" spans="1:9" ht="12.75" customHeight="1">
      <c r="A3" s="342"/>
      <c r="B3" s="342"/>
      <c r="C3" s="342"/>
      <c r="D3" s="342"/>
      <c r="E3" s="342"/>
      <c r="F3" s="342"/>
      <c r="G3" s="342"/>
      <c r="H3" s="22"/>
      <c r="I3" s="23" t="s">
        <v>43</v>
      </c>
    </row>
    <row r="4" spans="1:9" ht="12.75" customHeight="1">
      <c r="A4" s="342"/>
      <c r="B4" s="342"/>
      <c r="C4" s="342"/>
      <c r="D4" s="342"/>
      <c r="E4" s="342"/>
      <c r="F4" s="342"/>
      <c r="G4" s="342"/>
      <c r="H4" s="22"/>
      <c r="I4" s="23" t="s">
        <v>44</v>
      </c>
    </row>
    <row r="5" spans="1:9" ht="12.75" customHeight="1">
      <c r="A5" s="342"/>
      <c r="B5" s="342"/>
      <c r="C5" s="342"/>
      <c r="D5" s="342"/>
      <c r="E5" s="342"/>
      <c r="F5" s="342"/>
      <c r="G5" s="342"/>
      <c r="H5" s="22"/>
      <c r="I5" s="23" t="s">
        <v>45</v>
      </c>
    </row>
    <row r="6" spans="1:28" s="25" customFormat="1" ht="15" customHeight="1">
      <c r="A6" s="348" t="s">
        <v>46</v>
      </c>
      <c r="B6" s="348"/>
      <c r="C6" s="348"/>
      <c r="D6" s="348"/>
      <c r="E6" s="348"/>
      <c r="F6" s="348"/>
      <c r="G6" s="348"/>
      <c r="H6" s="22"/>
      <c r="AB6" s="26"/>
    </row>
    <row r="7" spans="1:62" ht="15" customHeight="1">
      <c r="A7" s="189" t="s">
        <v>47</v>
      </c>
      <c r="B7" s="352" t="s">
        <v>48</v>
      </c>
      <c r="C7" s="352"/>
      <c r="D7" s="352"/>
      <c r="E7" s="339" t="s">
        <v>49</v>
      </c>
      <c r="F7" s="339"/>
      <c r="G7" s="339"/>
      <c r="H7" s="22"/>
      <c r="BH7" s="27"/>
      <c r="BI7" s="27"/>
      <c r="BJ7" s="27"/>
    </row>
    <row r="8" spans="1:62" ht="46.5" customHeight="1">
      <c r="A8" s="69" t="str">
        <f>'[1]CCI'!D13</f>
        <v>Satisfacción del cliente</v>
      </c>
      <c r="B8" s="353">
        <f>'Consolidado 2016'!G9</f>
        <v>0.7</v>
      </c>
      <c r="C8" s="353"/>
      <c r="D8" s="353"/>
      <c r="E8" s="350" t="s">
        <v>43</v>
      </c>
      <c r="F8" s="350"/>
      <c r="G8" s="350"/>
      <c r="H8" s="22"/>
      <c r="BH8" s="27"/>
      <c r="BI8" s="49"/>
      <c r="BJ8" s="27"/>
    </row>
    <row r="9" spans="1:62" ht="14.25" customHeight="1">
      <c r="A9" s="339" t="s">
        <v>50</v>
      </c>
      <c r="B9" s="339"/>
      <c r="C9" s="339"/>
      <c r="D9" s="339"/>
      <c r="E9" s="339"/>
      <c r="F9" s="339"/>
      <c r="G9" s="339"/>
      <c r="H9" s="22"/>
      <c r="BH9" s="27"/>
      <c r="BI9" s="50"/>
      <c r="BJ9" s="27"/>
    </row>
    <row r="10" spans="1:62" ht="32.25" customHeight="1">
      <c r="A10" s="351" t="str">
        <f>'Consolidado 2016'!E9</f>
        <v>Medir la percepción del cliente en relacion a los servicios prestados en los diferentes procesos y dependencias de la Institución</v>
      </c>
      <c r="B10" s="351"/>
      <c r="C10" s="351"/>
      <c r="D10" s="351"/>
      <c r="E10" s="351"/>
      <c r="F10" s="351"/>
      <c r="G10" s="351"/>
      <c r="H10" s="22"/>
      <c r="BH10" s="27"/>
      <c r="BI10" s="50"/>
      <c r="BJ10" s="27"/>
    </row>
    <row r="11" spans="1:62" ht="14.25" customHeight="1">
      <c r="A11" s="339" t="s">
        <v>51</v>
      </c>
      <c r="B11" s="339"/>
      <c r="C11" s="339"/>
      <c r="D11" s="339"/>
      <c r="E11" s="339"/>
      <c r="F11" s="339"/>
      <c r="G11" s="339"/>
      <c r="H11" s="22"/>
      <c r="BH11" s="27"/>
      <c r="BI11" s="50"/>
      <c r="BJ11" s="27"/>
    </row>
    <row r="12" spans="1:62" ht="32.25" customHeight="1">
      <c r="A12" s="351" t="str">
        <f>'Consolidado 2016'!D9</f>
        <v>Promedio de los resultados de la Evaluación Institucional (Excelente y Bueno)</v>
      </c>
      <c r="B12" s="351"/>
      <c r="C12" s="351"/>
      <c r="D12" s="351"/>
      <c r="E12" s="351"/>
      <c r="F12" s="351"/>
      <c r="G12" s="351"/>
      <c r="H12" s="22"/>
      <c r="BH12" s="27"/>
      <c r="BI12" s="50"/>
      <c r="BJ12" s="27"/>
    </row>
    <row r="13" spans="1:62" ht="14.25" customHeight="1">
      <c r="A13" s="339" t="s">
        <v>52</v>
      </c>
      <c r="B13" s="339"/>
      <c r="C13" s="339"/>
      <c r="D13" s="352" t="s">
        <v>53</v>
      </c>
      <c r="E13" s="352"/>
      <c r="F13" s="352"/>
      <c r="G13" s="352"/>
      <c r="H13" s="22"/>
      <c r="BH13" s="27"/>
      <c r="BI13" s="50"/>
      <c r="BJ13" s="27"/>
    </row>
    <row r="14" spans="1:62" ht="12.75" customHeight="1">
      <c r="A14" s="347" t="s">
        <v>143</v>
      </c>
      <c r="B14" s="347"/>
      <c r="C14" s="347"/>
      <c r="D14" s="350" t="s">
        <v>29</v>
      </c>
      <c r="E14" s="350"/>
      <c r="F14" s="350"/>
      <c r="G14" s="350"/>
      <c r="H14" s="22"/>
      <c r="BH14" s="27"/>
      <c r="BI14" s="50"/>
      <c r="BJ14" s="27"/>
    </row>
    <row r="15" spans="1:62" ht="22.5" customHeight="1">
      <c r="A15" s="347"/>
      <c r="B15" s="347"/>
      <c r="C15" s="347"/>
      <c r="D15" s="350"/>
      <c r="E15" s="350"/>
      <c r="F15" s="350"/>
      <c r="G15" s="350"/>
      <c r="H15" s="22"/>
      <c r="BH15" s="27"/>
      <c r="BI15" s="50"/>
      <c r="BJ15" s="27"/>
    </row>
    <row r="16" spans="1:62" ht="14.25" customHeight="1">
      <c r="A16" s="339" t="s">
        <v>55</v>
      </c>
      <c r="B16" s="339"/>
      <c r="C16" s="339"/>
      <c r="D16" s="339" t="s">
        <v>56</v>
      </c>
      <c r="E16" s="339"/>
      <c r="F16" s="339"/>
      <c r="G16" s="339"/>
      <c r="H16" s="22"/>
      <c r="BH16" s="27"/>
      <c r="BI16" s="50"/>
      <c r="BJ16" s="27"/>
    </row>
    <row r="17" spans="1:61" ht="21" customHeight="1">
      <c r="A17" s="350" t="str">
        <f>'Consolidado 2016'!F9</f>
        <v>Semestral</v>
      </c>
      <c r="B17" s="350"/>
      <c r="C17" s="350"/>
      <c r="D17" s="350" t="s">
        <v>144</v>
      </c>
      <c r="E17" s="350"/>
      <c r="F17" s="350"/>
      <c r="G17" s="350"/>
      <c r="H17" s="22"/>
      <c r="BI17" s="51"/>
    </row>
    <row r="18" spans="1:8" ht="8.25" customHeight="1">
      <c r="A18" s="350"/>
      <c r="B18" s="350"/>
      <c r="C18" s="350"/>
      <c r="D18" s="350"/>
      <c r="E18" s="350"/>
      <c r="F18" s="350"/>
      <c r="G18" s="350"/>
      <c r="H18" s="22"/>
    </row>
    <row r="19" spans="1:8" ht="14.25" customHeight="1">
      <c r="A19" s="344" t="s">
        <v>58</v>
      </c>
      <c r="B19" s="344"/>
      <c r="C19" s="344"/>
      <c r="D19" s="344"/>
      <c r="E19" s="344"/>
      <c r="F19" s="344"/>
      <c r="G19" s="344"/>
      <c r="H19" s="22"/>
    </row>
    <row r="20" spans="1:8" ht="14.25" customHeight="1">
      <c r="A20" s="28"/>
      <c r="B20" s="28"/>
      <c r="C20" s="28"/>
      <c r="D20" s="28"/>
      <c r="E20" s="28"/>
      <c r="F20" s="28"/>
      <c r="G20" s="28"/>
      <c r="H20" s="22"/>
    </row>
    <row r="21" spans="2:8" s="31" customFormat="1" ht="69" customHeight="1">
      <c r="B21" s="191" t="s">
        <v>60</v>
      </c>
      <c r="C21" s="190" t="s">
        <v>27</v>
      </c>
      <c r="D21" s="191" t="s">
        <v>48</v>
      </c>
      <c r="E21" s="192"/>
      <c r="F21" s="30"/>
      <c r="H21" s="22"/>
    </row>
    <row r="22" spans="2:8" s="31" customFormat="1" ht="45" customHeight="1">
      <c r="B22" s="38" t="s">
        <v>533</v>
      </c>
      <c r="C22" s="55">
        <v>0.87</v>
      </c>
      <c r="D22" s="55">
        <f>B8</f>
        <v>0.7</v>
      </c>
      <c r="E22" s="40"/>
      <c r="F22" s="41"/>
      <c r="H22" s="22"/>
    </row>
    <row r="23" spans="2:8" s="31" customFormat="1" ht="46.5" customHeight="1">
      <c r="B23" s="38" t="s">
        <v>534</v>
      </c>
      <c r="C23" s="55"/>
      <c r="D23" s="55">
        <v>0.7</v>
      </c>
      <c r="E23" s="40"/>
      <c r="F23" s="53"/>
      <c r="H23" s="22"/>
    </row>
    <row r="24" spans="1:8" s="31" customFormat="1" ht="14.25" customHeight="1">
      <c r="A24" s="28"/>
      <c r="B24" s="345"/>
      <c r="C24" s="345"/>
      <c r="D24" s="42"/>
      <c r="E24" s="43"/>
      <c r="F24" s="44"/>
      <c r="H24" s="22"/>
    </row>
    <row r="25" spans="1:8" ht="14.25" customHeight="1">
      <c r="A25" s="346" t="s">
        <v>65</v>
      </c>
      <c r="B25" s="346"/>
      <c r="C25" s="346"/>
      <c r="D25" s="346"/>
      <c r="E25" s="346"/>
      <c r="F25" s="346"/>
      <c r="G25" s="346"/>
      <c r="H25" s="22"/>
    </row>
    <row r="26" spans="1:8" ht="14.25" customHeight="1">
      <c r="A26" s="347"/>
      <c r="B26" s="347"/>
      <c r="C26" s="347"/>
      <c r="D26" s="347"/>
      <c r="E26" s="347"/>
      <c r="F26" s="347"/>
      <c r="G26" s="347"/>
      <c r="H26" s="22"/>
    </row>
    <row r="27" spans="1:8" ht="307.5" customHeight="1">
      <c r="A27" s="347"/>
      <c r="B27" s="347"/>
      <c r="C27" s="347"/>
      <c r="D27" s="347"/>
      <c r="E27" s="347"/>
      <c r="F27" s="347"/>
      <c r="G27" s="347"/>
      <c r="H27" s="22"/>
    </row>
    <row r="28" spans="1:8" ht="15">
      <c r="A28" s="348" t="s">
        <v>66</v>
      </c>
      <c r="B28" s="348"/>
      <c r="C28" s="348"/>
      <c r="D28" s="348"/>
      <c r="E28" s="348"/>
      <c r="F28" s="348"/>
      <c r="G28" s="348"/>
      <c r="H28" s="346"/>
    </row>
    <row r="29" spans="1:8" s="34" customFormat="1" ht="42" customHeight="1">
      <c r="A29" s="191" t="s">
        <v>60</v>
      </c>
      <c r="B29" s="349" t="s">
        <v>67</v>
      </c>
      <c r="C29" s="349"/>
      <c r="D29" s="349"/>
      <c r="E29" s="349"/>
      <c r="F29" s="349"/>
      <c r="G29" s="190" t="s">
        <v>68</v>
      </c>
      <c r="H29" s="190" t="s">
        <v>69</v>
      </c>
    </row>
    <row r="30" spans="1:8" ht="409.5" customHeight="1">
      <c r="A30" s="91" t="s">
        <v>532</v>
      </c>
      <c r="B30" s="343" t="s">
        <v>631</v>
      </c>
      <c r="C30" s="343"/>
      <c r="D30" s="343"/>
      <c r="E30" s="343"/>
      <c r="F30" s="343"/>
      <c r="G30" s="36"/>
      <c r="H30" s="191" t="s">
        <v>146</v>
      </c>
    </row>
    <row r="31" spans="1:8" ht="168.75" customHeight="1">
      <c r="A31" s="91"/>
      <c r="B31" s="343"/>
      <c r="C31" s="343"/>
      <c r="D31" s="343"/>
      <c r="E31" s="343"/>
      <c r="F31" s="343"/>
      <c r="G31" s="35"/>
      <c r="H31" s="35"/>
    </row>
    <row r="34" spans="9:14" ht="15">
      <c r="I34" s="339" t="s">
        <v>535</v>
      </c>
      <c r="J34" s="339"/>
      <c r="K34" s="339"/>
      <c r="L34" s="339"/>
      <c r="M34" s="339"/>
      <c r="N34" s="173"/>
    </row>
    <row r="35" spans="9:14" ht="12.75" customHeight="1">
      <c r="I35" s="340" t="s">
        <v>112</v>
      </c>
      <c r="J35" s="341" t="s">
        <v>113</v>
      </c>
      <c r="K35" s="341"/>
      <c r="L35" s="341"/>
      <c r="M35" s="341"/>
      <c r="N35" s="174"/>
    </row>
    <row r="36" spans="9:17" ht="38.25">
      <c r="I36" s="340"/>
      <c r="J36" s="190" t="s">
        <v>455</v>
      </c>
      <c r="K36" s="190" t="s">
        <v>116</v>
      </c>
      <c r="L36" s="190" t="s">
        <v>303</v>
      </c>
      <c r="M36" s="190" t="s">
        <v>304</v>
      </c>
      <c r="N36" s="190" t="s">
        <v>306</v>
      </c>
      <c r="O36" s="190" t="s">
        <v>538</v>
      </c>
      <c r="P36" s="171"/>
      <c r="Q36" s="31"/>
    </row>
    <row r="37" spans="8:17" ht="63.75">
      <c r="H37" s="148" t="s">
        <v>537</v>
      </c>
      <c r="I37" s="175" t="s">
        <v>456</v>
      </c>
      <c r="J37" s="78">
        <v>76</v>
      </c>
      <c r="K37" s="78">
        <v>94</v>
      </c>
      <c r="L37" s="78">
        <v>19</v>
      </c>
      <c r="M37" s="78">
        <v>5</v>
      </c>
      <c r="N37" s="90">
        <f>M37+L37+K37+J37</f>
        <v>194</v>
      </c>
      <c r="O37" s="188">
        <f>(J37+K37)/N37</f>
        <v>0.8762886597938144</v>
      </c>
      <c r="P37" s="172"/>
      <c r="Q37" s="31"/>
    </row>
    <row r="38" spans="9:17" ht="25.5">
      <c r="I38" s="175" t="s">
        <v>457</v>
      </c>
      <c r="J38" s="78">
        <v>79</v>
      </c>
      <c r="K38" s="78">
        <v>90</v>
      </c>
      <c r="L38" s="78">
        <v>22</v>
      </c>
      <c r="M38" s="78">
        <v>3</v>
      </c>
      <c r="N38" s="90">
        <f aca="true" t="shared" si="0" ref="N38:N101">M38+L38+K38+J38</f>
        <v>194</v>
      </c>
      <c r="O38" s="188">
        <f aca="true" t="shared" si="1" ref="O38:O101">(J38+K38)/N38</f>
        <v>0.8711340206185567</v>
      </c>
      <c r="P38" s="172"/>
      <c r="Q38" s="31"/>
    </row>
    <row r="39" spans="9:17" ht="38.25">
      <c r="I39" s="193" t="s">
        <v>458</v>
      </c>
      <c r="J39" s="90">
        <v>89</v>
      </c>
      <c r="K39" s="90">
        <v>69</v>
      </c>
      <c r="L39" s="90">
        <v>27</v>
      </c>
      <c r="M39" s="90">
        <v>9</v>
      </c>
      <c r="N39" s="90">
        <f t="shared" si="0"/>
        <v>194</v>
      </c>
      <c r="O39" s="188">
        <f t="shared" si="1"/>
        <v>0.8144329896907216</v>
      </c>
      <c r="P39" s="172"/>
      <c r="Q39" s="31"/>
    </row>
    <row r="40" spans="9:17" ht="25.5">
      <c r="I40" s="193" t="s">
        <v>459</v>
      </c>
      <c r="J40" s="90">
        <v>98</v>
      </c>
      <c r="K40" s="90">
        <v>75</v>
      </c>
      <c r="L40" s="90">
        <v>16</v>
      </c>
      <c r="M40" s="90">
        <v>5</v>
      </c>
      <c r="N40" s="90">
        <f t="shared" si="0"/>
        <v>194</v>
      </c>
      <c r="O40" s="188">
        <f t="shared" si="1"/>
        <v>0.8917525773195877</v>
      </c>
      <c r="P40" s="172"/>
      <c r="Q40" s="31"/>
    </row>
    <row r="41" spans="9:17" ht="25.5">
      <c r="I41" s="195" t="s">
        <v>460</v>
      </c>
      <c r="J41" s="196">
        <v>52</v>
      </c>
      <c r="K41" s="196">
        <v>67</v>
      </c>
      <c r="L41" s="196">
        <v>59</v>
      </c>
      <c r="M41" s="196">
        <v>16</v>
      </c>
      <c r="N41" s="196">
        <f t="shared" si="0"/>
        <v>194</v>
      </c>
      <c r="O41" s="197">
        <f t="shared" si="1"/>
        <v>0.6134020618556701</v>
      </c>
      <c r="P41" s="172"/>
      <c r="Q41" s="31"/>
    </row>
    <row r="42" spans="9:17" ht="25.5">
      <c r="I42" s="193" t="s">
        <v>461</v>
      </c>
      <c r="J42" s="90">
        <v>79</v>
      </c>
      <c r="K42" s="90">
        <v>77</v>
      </c>
      <c r="L42" s="90">
        <v>32</v>
      </c>
      <c r="M42" s="90">
        <v>6</v>
      </c>
      <c r="N42" s="90">
        <f t="shared" si="0"/>
        <v>194</v>
      </c>
      <c r="O42" s="188">
        <f t="shared" si="1"/>
        <v>0.8041237113402062</v>
      </c>
      <c r="P42" s="172"/>
      <c r="Q42" s="31"/>
    </row>
    <row r="43" spans="9:17" ht="38.25">
      <c r="I43" s="193" t="s">
        <v>462</v>
      </c>
      <c r="J43" s="90">
        <v>62</v>
      </c>
      <c r="K43" s="90">
        <v>80</v>
      </c>
      <c r="L43" s="90">
        <v>40</v>
      </c>
      <c r="M43" s="90">
        <v>12</v>
      </c>
      <c r="N43" s="90">
        <f t="shared" si="0"/>
        <v>194</v>
      </c>
      <c r="O43" s="198">
        <f t="shared" si="1"/>
        <v>0.7319587628865979</v>
      </c>
      <c r="P43" s="172"/>
      <c r="Q43" s="31"/>
    </row>
    <row r="44" spans="9:17" ht="25.5">
      <c r="I44" s="193" t="s">
        <v>468</v>
      </c>
      <c r="J44" s="90">
        <v>85</v>
      </c>
      <c r="K44" s="90">
        <v>68</v>
      </c>
      <c r="L44" s="90">
        <v>29</v>
      </c>
      <c r="M44" s="90">
        <v>12</v>
      </c>
      <c r="N44" s="90">
        <f t="shared" si="0"/>
        <v>194</v>
      </c>
      <c r="O44" s="198">
        <f t="shared" si="1"/>
        <v>0.788659793814433</v>
      </c>
      <c r="P44" s="172"/>
      <c r="Q44" s="31"/>
    </row>
    <row r="45" spans="9:17" ht="25.5">
      <c r="I45" s="193" t="s">
        <v>463</v>
      </c>
      <c r="J45" s="90">
        <v>56</v>
      </c>
      <c r="K45" s="90">
        <v>95</v>
      </c>
      <c r="L45" s="90">
        <v>34</v>
      </c>
      <c r="M45" s="90">
        <v>9</v>
      </c>
      <c r="N45" s="90">
        <f t="shared" si="0"/>
        <v>194</v>
      </c>
      <c r="O45" s="198">
        <f t="shared" si="1"/>
        <v>0.7783505154639175</v>
      </c>
      <c r="P45" s="172"/>
      <c r="Q45" s="31"/>
    </row>
    <row r="46" spans="9:17" ht="51">
      <c r="I46" s="193" t="s">
        <v>464</v>
      </c>
      <c r="J46" s="90">
        <v>75</v>
      </c>
      <c r="K46" s="90">
        <v>77</v>
      </c>
      <c r="L46" s="90">
        <v>30</v>
      </c>
      <c r="M46" s="90">
        <v>12</v>
      </c>
      <c r="N46" s="90">
        <f t="shared" si="0"/>
        <v>194</v>
      </c>
      <c r="O46" s="198">
        <f t="shared" si="1"/>
        <v>0.7835051546391752</v>
      </c>
      <c r="P46" s="172"/>
      <c r="Q46" s="31"/>
    </row>
    <row r="47" spans="9:17" ht="25.5">
      <c r="I47" s="193" t="s">
        <v>465</v>
      </c>
      <c r="J47" s="90">
        <v>44</v>
      </c>
      <c r="K47" s="90">
        <v>95</v>
      </c>
      <c r="L47" s="90">
        <v>34</v>
      </c>
      <c r="M47" s="90">
        <v>21</v>
      </c>
      <c r="N47" s="90">
        <f t="shared" si="0"/>
        <v>194</v>
      </c>
      <c r="O47" s="198">
        <f t="shared" si="1"/>
        <v>0.7164948453608248</v>
      </c>
      <c r="P47" s="172"/>
      <c r="Q47" s="31"/>
    </row>
    <row r="48" spans="9:17" ht="38.25">
      <c r="I48" s="193" t="s">
        <v>466</v>
      </c>
      <c r="J48" s="90">
        <v>56</v>
      </c>
      <c r="K48" s="90">
        <v>83</v>
      </c>
      <c r="L48" s="90">
        <v>43</v>
      </c>
      <c r="M48" s="90">
        <v>12</v>
      </c>
      <c r="N48" s="90">
        <f t="shared" si="0"/>
        <v>194</v>
      </c>
      <c r="O48" s="198">
        <f t="shared" si="1"/>
        <v>0.7164948453608248</v>
      </c>
      <c r="P48" s="172"/>
      <c r="Q48" s="31"/>
    </row>
    <row r="49" spans="9:17" ht="38.25">
      <c r="I49" s="193" t="s">
        <v>467</v>
      </c>
      <c r="J49" s="90">
        <v>55</v>
      </c>
      <c r="K49" s="90">
        <v>84</v>
      </c>
      <c r="L49" s="90">
        <v>40</v>
      </c>
      <c r="M49" s="90">
        <v>15</v>
      </c>
      <c r="N49" s="90">
        <f t="shared" si="0"/>
        <v>194</v>
      </c>
      <c r="O49" s="198">
        <f t="shared" si="1"/>
        <v>0.7164948453608248</v>
      </c>
      <c r="P49" s="172"/>
      <c r="Q49" s="31"/>
    </row>
    <row r="50" spans="9:17" ht="25.5">
      <c r="I50" s="193" t="s">
        <v>469</v>
      </c>
      <c r="J50" s="90">
        <v>68</v>
      </c>
      <c r="K50" s="90">
        <v>88</v>
      </c>
      <c r="L50" s="90">
        <v>31</v>
      </c>
      <c r="M50" s="90">
        <v>7</v>
      </c>
      <c r="N50" s="90">
        <f t="shared" si="0"/>
        <v>194</v>
      </c>
      <c r="O50" s="198">
        <f t="shared" si="1"/>
        <v>0.8041237113402062</v>
      </c>
      <c r="P50" s="172"/>
      <c r="Q50" s="31"/>
    </row>
    <row r="51" spans="9:17" ht="25.5">
      <c r="I51" s="193" t="s">
        <v>470</v>
      </c>
      <c r="J51" s="90">
        <v>102</v>
      </c>
      <c r="K51" s="90">
        <v>71</v>
      </c>
      <c r="L51" s="90">
        <v>14</v>
      </c>
      <c r="M51" s="90">
        <v>7</v>
      </c>
      <c r="N51" s="90">
        <f t="shared" si="0"/>
        <v>194</v>
      </c>
      <c r="O51" s="198">
        <f t="shared" si="1"/>
        <v>0.8917525773195877</v>
      </c>
      <c r="P51" s="172"/>
      <c r="Q51" s="31"/>
    </row>
    <row r="52" spans="9:17" ht="25.5">
      <c r="I52" s="193" t="s">
        <v>471</v>
      </c>
      <c r="J52" s="90">
        <v>65</v>
      </c>
      <c r="K52" s="90">
        <v>77</v>
      </c>
      <c r="L52" s="90">
        <v>29</v>
      </c>
      <c r="M52" s="90">
        <v>23</v>
      </c>
      <c r="N52" s="90">
        <f t="shared" si="0"/>
        <v>194</v>
      </c>
      <c r="O52" s="198">
        <f t="shared" si="1"/>
        <v>0.7319587628865979</v>
      </c>
      <c r="P52" s="172"/>
      <c r="Q52" s="31"/>
    </row>
    <row r="53" spans="9:17" ht="25.5">
      <c r="I53" s="193" t="s">
        <v>472</v>
      </c>
      <c r="J53" s="90">
        <v>58</v>
      </c>
      <c r="K53" s="90">
        <v>87</v>
      </c>
      <c r="L53" s="90">
        <v>36</v>
      </c>
      <c r="M53" s="90">
        <v>13</v>
      </c>
      <c r="N53" s="90">
        <f t="shared" si="0"/>
        <v>194</v>
      </c>
      <c r="O53" s="198">
        <f t="shared" si="1"/>
        <v>0.7474226804123711</v>
      </c>
      <c r="P53" s="172"/>
      <c r="Q53" s="31"/>
    </row>
    <row r="54" spans="9:17" ht="25.5">
      <c r="I54" s="193" t="s">
        <v>473</v>
      </c>
      <c r="J54" s="90">
        <v>63</v>
      </c>
      <c r="K54" s="90">
        <v>101</v>
      </c>
      <c r="L54" s="90">
        <v>18</v>
      </c>
      <c r="M54" s="90">
        <v>12</v>
      </c>
      <c r="N54" s="90">
        <f t="shared" si="0"/>
        <v>194</v>
      </c>
      <c r="O54" s="188">
        <f t="shared" si="1"/>
        <v>0.845360824742268</v>
      </c>
      <c r="P54" s="172"/>
      <c r="Q54" s="31"/>
    </row>
    <row r="55" spans="9:17" ht="25.5">
      <c r="I55" s="193" t="s">
        <v>474</v>
      </c>
      <c r="J55" s="90">
        <v>91</v>
      </c>
      <c r="K55" s="90">
        <v>88</v>
      </c>
      <c r="L55" s="90">
        <v>13</v>
      </c>
      <c r="M55" s="90">
        <v>2</v>
      </c>
      <c r="N55" s="90">
        <f t="shared" si="0"/>
        <v>194</v>
      </c>
      <c r="O55" s="188">
        <f t="shared" si="1"/>
        <v>0.9226804123711341</v>
      </c>
      <c r="P55" s="172"/>
      <c r="Q55" s="31"/>
    </row>
    <row r="56" spans="9:17" ht="25.5">
      <c r="I56" s="193" t="s">
        <v>475</v>
      </c>
      <c r="J56" s="90">
        <v>76</v>
      </c>
      <c r="K56" s="90">
        <v>93</v>
      </c>
      <c r="L56" s="90">
        <v>17</v>
      </c>
      <c r="M56" s="90">
        <v>8</v>
      </c>
      <c r="N56" s="90">
        <f t="shared" si="0"/>
        <v>194</v>
      </c>
      <c r="O56" s="188">
        <f t="shared" si="1"/>
        <v>0.8711340206185567</v>
      </c>
      <c r="P56" s="172"/>
      <c r="Q56" s="31"/>
    </row>
    <row r="57" spans="9:17" ht="25.5">
      <c r="I57" s="193" t="s">
        <v>476</v>
      </c>
      <c r="J57" s="90">
        <v>60</v>
      </c>
      <c r="K57" s="90">
        <v>80</v>
      </c>
      <c r="L57" s="90">
        <v>34</v>
      </c>
      <c r="M57" s="90">
        <v>20</v>
      </c>
      <c r="N57" s="90">
        <f t="shared" si="0"/>
        <v>194</v>
      </c>
      <c r="O57" s="188">
        <f t="shared" si="1"/>
        <v>0.7216494845360825</v>
      </c>
      <c r="P57" s="172"/>
      <c r="Q57" s="31"/>
    </row>
    <row r="58" spans="9:17" ht="25.5">
      <c r="I58" s="193" t="s">
        <v>477</v>
      </c>
      <c r="J58" s="90">
        <v>67</v>
      </c>
      <c r="K58" s="90">
        <v>83</v>
      </c>
      <c r="L58" s="90">
        <v>26</v>
      </c>
      <c r="M58" s="90">
        <v>18</v>
      </c>
      <c r="N58" s="90">
        <f t="shared" si="0"/>
        <v>194</v>
      </c>
      <c r="O58" s="188">
        <f t="shared" si="1"/>
        <v>0.7731958762886598</v>
      </c>
      <c r="P58" s="172"/>
      <c r="Q58" s="31"/>
    </row>
    <row r="59" spans="9:17" ht="25.5">
      <c r="I59" s="193" t="s">
        <v>478</v>
      </c>
      <c r="J59" s="90">
        <v>73</v>
      </c>
      <c r="K59" s="90">
        <v>90</v>
      </c>
      <c r="L59" s="90">
        <v>20</v>
      </c>
      <c r="M59" s="90">
        <v>11</v>
      </c>
      <c r="N59" s="90">
        <f t="shared" si="0"/>
        <v>194</v>
      </c>
      <c r="O59" s="188">
        <f t="shared" si="1"/>
        <v>0.8402061855670103</v>
      </c>
      <c r="P59" s="172"/>
      <c r="Q59" s="31"/>
    </row>
    <row r="60" spans="9:17" ht="25.5">
      <c r="I60" s="193" t="s">
        <v>479</v>
      </c>
      <c r="J60" s="90">
        <v>92</v>
      </c>
      <c r="K60" s="90">
        <v>91</v>
      </c>
      <c r="L60" s="90">
        <v>7</v>
      </c>
      <c r="M60" s="90">
        <v>4</v>
      </c>
      <c r="N60" s="90">
        <f t="shared" si="0"/>
        <v>194</v>
      </c>
      <c r="O60" s="188">
        <f t="shared" si="1"/>
        <v>0.9432989690721649</v>
      </c>
      <c r="P60" s="172"/>
      <c r="Q60" s="31"/>
    </row>
    <row r="61" spans="9:17" ht="25.5">
      <c r="I61" s="193" t="s">
        <v>480</v>
      </c>
      <c r="J61" s="90">
        <v>64</v>
      </c>
      <c r="K61" s="90">
        <v>113</v>
      </c>
      <c r="L61" s="90">
        <v>10</v>
      </c>
      <c r="M61" s="90">
        <v>7</v>
      </c>
      <c r="N61" s="90">
        <f t="shared" si="0"/>
        <v>194</v>
      </c>
      <c r="O61" s="188">
        <f t="shared" si="1"/>
        <v>0.9123711340206185</v>
      </c>
      <c r="P61" s="172"/>
      <c r="Q61" s="31"/>
    </row>
    <row r="62" spans="9:17" ht="25.5">
      <c r="I62" s="193" t="s">
        <v>481</v>
      </c>
      <c r="J62" s="90">
        <v>69</v>
      </c>
      <c r="K62" s="90">
        <v>80</v>
      </c>
      <c r="L62" s="90">
        <v>22</v>
      </c>
      <c r="M62" s="90">
        <v>23</v>
      </c>
      <c r="N62" s="90">
        <f t="shared" si="0"/>
        <v>194</v>
      </c>
      <c r="O62" s="188">
        <f t="shared" si="1"/>
        <v>0.7680412371134021</v>
      </c>
      <c r="P62" s="172"/>
      <c r="Q62" s="31"/>
    </row>
    <row r="63" spans="9:17" ht="25.5">
      <c r="I63" s="193" t="s">
        <v>482</v>
      </c>
      <c r="J63" s="90">
        <v>129</v>
      </c>
      <c r="K63" s="90">
        <v>58</v>
      </c>
      <c r="L63" s="90">
        <v>7</v>
      </c>
      <c r="M63" s="90">
        <v>0</v>
      </c>
      <c r="N63" s="90">
        <f t="shared" si="0"/>
        <v>194</v>
      </c>
      <c r="O63" s="188">
        <f t="shared" si="1"/>
        <v>0.9639175257731959</v>
      </c>
      <c r="P63" s="172"/>
      <c r="Q63" s="31"/>
    </row>
    <row r="64" spans="9:17" ht="25.5">
      <c r="I64" s="193" t="s">
        <v>483</v>
      </c>
      <c r="J64" s="90">
        <v>90</v>
      </c>
      <c r="K64" s="90">
        <v>82</v>
      </c>
      <c r="L64" s="90">
        <v>13</v>
      </c>
      <c r="M64" s="90">
        <v>9</v>
      </c>
      <c r="N64" s="90">
        <f t="shared" si="0"/>
        <v>194</v>
      </c>
      <c r="O64" s="188">
        <f t="shared" si="1"/>
        <v>0.8865979381443299</v>
      </c>
      <c r="P64" s="172"/>
      <c r="Q64" s="31"/>
    </row>
    <row r="65" spans="9:17" ht="25.5">
      <c r="I65" s="193" t="s">
        <v>484</v>
      </c>
      <c r="J65" s="90">
        <v>70</v>
      </c>
      <c r="K65" s="90">
        <v>91</v>
      </c>
      <c r="L65" s="90">
        <v>24</v>
      </c>
      <c r="M65" s="90">
        <v>9</v>
      </c>
      <c r="N65" s="90">
        <f t="shared" si="0"/>
        <v>194</v>
      </c>
      <c r="O65" s="188">
        <f t="shared" si="1"/>
        <v>0.8298969072164949</v>
      </c>
      <c r="P65" s="172"/>
      <c r="Q65" s="31"/>
    </row>
    <row r="66" spans="9:17" ht="25.5">
      <c r="I66" s="193" t="s">
        <v>485</v>
      </c>
      <c r="J66" s="90">
        <v>102</v>
      </c>
      <c r="K66" s="90">
        <v>77</v>
      </c>
      <c r="L66" s="90">
        <v>11</v>
      </c>
      <c r="M66" s="90">
        <v>4</v>
      </c>
      <c r="N66" s="90">
        <f t="shared" si="0"/>
        <v>194</v>
      </c>
      <c r="O66" s="188">
        <f t="shared" si="1"/>
        <v>0.9226804123711341</v>
      </c>
      <c r="P66" s="172"/>
      <c r="Q66" s="31"/>
    </row>
    <row r="67" spans="9:17" ht="25.5">
      <c r="I67" s="193" t="s">
        <v>486</v>
      </c>
      <c r="J67" s="90">
        <v>95</v>
      </c>
      <c r="K67" s="90">
        <v>78</v>
      </c>
      <c r="L67" s="90">
        <v>14</v>
      </c>
      <c r="M67" s="90">
        <v>7</v>
      </c>
      <c r="N67" s="90">
        <f t="shared" si="0"/>
        <v>194</v>
      </c>
      <c r="O67" s="188">
        <f t="shared" si="1"/>
        <v>0.8917525773195877</v>
      </c>
      <c r="P67" s="172"/>
      <c r="Q67" s="31"/>
    </row>
    <row r="68" spans="9:17" ht="25.5">
      <c r="I68" s="193" t="s">
        <v>487</v>
      </c>
      <c r="J68" s="90">
        <v>108</v>
      </c>
      <c r="K68" s="90">
        <v>68</v>
      </c>
      <c r="L68" s="90">
        <v>12</v>
      </c>
      <c r="M68" s="90">
        <v>6</v>
      </c>
      <c r="N68" s="90">
        <f t="shared" si="0"/>
        <v>194</v>
      </c>
      <c r="O68" s="188">
        <f t="shared" si="1"/>
        <v>0.9072164948453608</v>
      </c>
      <c r="P68" s="172"/>
      <c r="Q68" s="31"/>
    </row>
    <row r="69" spans="9:17" ht="25.5">
      <c r="I69" s="193" t="s">
        <v>488</v>
      </c>
      <c r="J69" s="90">
        <v>83</v>
      </c>
      <c r="K69" s="90">
        <v>66</v>
      </c>
      <c r="L69" s="90">
        <v>29</v>
      </c>
      <c r="M69" s="90">
        <v>19</v>
      </c>
      <c r="N69" s="90">
        <f t="shared" si="0"/>
        <v>197</v>
      </c>
      <c r="O69" s="188">
        <f t="shared" si="1"/>
        <v>0.7563451776649747</v>
      </c>
      <c r="P69" s="172"/>
      <c r="Q69" s="31"/>
    </row>
    <row r="70" spans="8:17" ht="51">
      <c r="H70" s="148" t="s">
        <v>353</v>
      </c>
      <c r="I70" s="193" t="s">
        <v>456</v>
      </c>
      <c r="J70" s="90">
        <v>19</v>
      </c>
      <c r="K70" s="90">
        <v>15</v>
      </c>
      <c r="L70" s="90">
        <v>0</v>
      </c>
      <c r="M70" s="90">
        <v>0</v>
      </c>
      <c r="N70" s="90">
        <f t="shared" si="0"/>
        <v>34</v>
      </c>
      <c r="O70" s="188">
        <f t="shared" si="1"/>
        <v>1</v>
      </c>
      <c r="P70" s="172"/>
      <c r="Q70" s="31"/>
    </row>
    <row r="71" spans="9:17" ht="25.5">
      <c r="I71" s="194" t="s">
        <v>489</v>
      </c>
      <c r="J71" s="90">
        <v>12</v>
      </c>
      <c r="K71" s="90">
        <v>12</v>
      </c>
      <c r="L71" s="90">
        <v>9</v>
      </c>
      <c r="M71" s="90">
        <v>1</v>
      </c>
      <c r="N71" s="90">
        <f t="shared" si="0"/>
        <v>34</v>
      </c>
      <c r="O71" s="188">
        <f t="shared" si="1"/>
        <v>0.7058823529411765</v>
      </c>
      <c r="P71" s="172"/>
      <c r="Q71" s="31"/>
    </row>
    <row r="72" spans="9:17" ht="25.5">
      <c r="I72" s="193" t="s">
        <v>490</v>
      </c>
      <c r="J72" s="90">
        <v>13</v>
      </c>
      <c r="K72" s="90">
        <v>17</v>
      </c>
      <c r="L72" s="90">
        <v>4</v>
      </c>
      <c r="M72" s="90">
        <v>0</v>
      </c>
      <c r="N72" s="90">
        <f t="shared" si="0"/>
        <v>34</v>
      </c>
      <c r="O72" s="188">
        <f t="shared" si="1"/>
        <v>0.8823529411764706</v>
      </c>
      <c r="P72" s="172"/>
      <c r="Q72" s="31"/>
    </row>
    <row r="73" spans="9:17" ht="25.5">
      <c r="I73" s="193" t="s">
        <v>461</v>
      </c>
      <c r="J73" s="90">
        <v>11</v>
      </c>
      <c r="K73" s="90">
        <v>21</v>
      </c>
      <c r="L73" s="90">
        <v>2</v>
      </c>
      <c r="M73" s="90">
        <v>0</v>
      </c>
      <c r="N73" s="90">
        <f t="shared" si="0"/>
        <v>34</v>
      </c>
      <c r="O73" s="188">
        <f t="shared" si="1"/>
        <v>0.9411764705882353</v>
      </c>
      <c r="P73" s="172"/>
      <c r="Q73" s="31"/>
    </row>
    <row r="74" spans="9:17" ht="38.25">
      <c r="I74" s="193" t="s">
        <v>491</v>
      </c>
      <c r="J74" s="90">
        <v>17</v>
      </c>
      <c r="K74" s="90">
        <v>15</v>
      </c>
      <c r="L74" s="90">
        <v>2</v>
      </c>
      <c r="M74" s="90">
        <v>0</v>
      </c>
      <c r="N74" s="90">
        <f t="shared" si="0"/>
        <v>34</v>
      </c>
      <c r="O74" s="188">
        <f t="shared" si="1"/>
        <v>0.9411764705882353</v>
      </c>
      <c r="P74" s="172"/>
      <c r="Q74" s="31"/>
    </row>
    <row r="75" spans="9:17" ht="25.5">
      <c r="I75" s="193" t="s">
        <v>468</v>
      </c>
      <c r="J75" s="90">
        <v>25</v>
      </c>
      <c r="K75" s="90">
        <v>8</v>
      </c>
      <c r="L75" s="90">
        <v>0</v>
      </c>
      <c r="M75" s="90">
        <v>1</v>
      </c>
      <c r="N75" s="90">
        <f t="shared" si="0"/>
        <v>34</v>
      </c>
      <c r="O75" s="188">
        <f t="shared" si="1"/>
        <v>0.9705882352941176</v>
      </c>
      <c r="P75" s="172"/>
      <c r="Q75" s="31"/>
    </row>
    <row r="76" spans="9:17" ht="25.5">
      <c r="I76" s="193" t="s">
        <v>492</v>
      </c>
      <c r="J76" s="90">
        <v>13</v>
      </c>
      <c r="K76" s="90">
        <v>17</v>
      </c>
      <c r="L76" s="90">
        <v>3</v>
      </c>
      <c r="M76" s="90">
        <v>1</v>
      </c>
      <c r="N76" s="90">
        <f t="shared" si="0"/>
        <v>34</v>
      </c>
      <c r="O76" s="188">
        <f t="shared" si="1"/>
        <v>0.8823529411764706</v>
      </c>
      <c r="P76" s="172"/>
      <c r="Q76" s="31"/>
    </row>
    <row r="77" spans="9:17" ht="51">
      <c r="I77" s="193" t="s">
        <v>464</v>
      </c>
      <c r="J77" s="90">
        <v>13</v>
      </c>
      <c r="K77" s="90">
        <v>18</v>
      </c>
      <c r="L77" s="90">
        <v>3</v>
      </c>
      <c r="M77" s="90">
        <v>0</v>
      </c>
      <c r="N77" s="90">
        <f t="shared" si="0"/>
        <v>34</v>
      </c>
      <c r="O77" s="188">
        <f t="shared" si="1"/>
        <v>0.9117647058823529</v>
      </c>
      <c r="P77" s="172"/>
      <c r="Q77" s="31"/>
    </row>
    <row r="78" spans="9:17" ht="38.25">
      <c r="I78" s="193" t="s">
        <v>493</v>
      </c>
      <c r="J78" s="90">
        <v>18</v>
      </c>
      <c r="K78" s="90">
        <v>16</v>
      </c>
      <c r="L78" s="90">
        <v>0</v>
      </c>
      <c r="M78" s="90">
        <v>0</v>
      </c>
      <c r="N78" s="90">
        <f t="shared" si="0"/>
        <v>34</v>
      </c>
      <c r="O78" s="188">
        <f t="shared" si="1"/>
        <v>1</v>
      </c>
      <c r="P78" s="172"/>
      <c r="Q78" s="31"/>
    </row>
    <row r="79" spans="9:17" ht="38.25">
      <c r="I79" s="193" t="s">
        <v>494</v>
      </c>
      <c r="J79" s="90">
        <v>11</v>
      </c>
      <c r="K79" s="90">
        <v>16</v>
      </c>
      <c r="L79" s="90">
        <v>6</v>
      </c>
      <c r="M79" s="90">
        <v>1</v>
      </c>
      <c r="N79" s="90">
        <f t="shared" si="0"/>
        <v>34</v>
      </c>
      <c r="O79" s="188">
        <f t="shared" si="1"/>
        <v>0.7941176470588235</v>
      </c>
      <c r="P79" s="172"/>
      <c r="Q79" s="31"/>
    </row>
    <row r="80" spans="9:17" ht="25.5">
      <c r="I80" s="193" t="s">
        <v>495</v>
      </c>
      <c r="J80" s="90">
        <v>13</v>
      </c>
      <c r="K80" s="90">
        <v>19</v>
      </c>
      <c r="L80" s="90">
        <v>2</v>
      </c>
      <c r="M80" s="90">
        <v>0</v>
      </c>
      <c r="N80" s="90">
        <f t="shared" si="0"/>
        <v>34</v>
      </c>
      <c r="O80" s="188">
        <f t="shared" si="1"/>
        <v>0.9411764705882353</v>
      </c>
      <c r="P80" s="172"/>
      <c r="Q80" s="31"/>
    </row>
    <row r="81" spans="9:17" ht="25.5">
      <c r="I81" s="195" t="s">
        <v>496</v>
      </c>
      <c r="J81" s="196">
        <v>11</v>
      </c>
      <c r="K81" s="196">
        <v>12</v>
      </c>
      <c r="L81" s="196">
        <v>11</v>
      </c>
      <c r="M81" s="196">
        <v>0</v>
      </c>
      <c r="N81" s="196">
        <f t="shared" si="0"/>
        <v>34</v>
      </c>
      <c r="O81" s="197">
        <f t="shared" si="1"/>
        <v>0.6764705882352942</v>
      </c>
      <c r="P81" s="172"/>
      <c r="Q81" s="31"/>
    </row>
    <row r="82" spans="9:17" ht="38.25">
      <c r="I82" s="193" t="s">
        <v>497</v>
      </c>
      <c r="J82" s="90">
        <v>13</v>
      </c>
      <c r="K82" s="90">
        <v>18</v>
      </c>
      <c r="L82" s="90">
        <v>3</v>
      </c>
      <c r="M82" s="90">
        <v>0</v>
      </c>
      <c r="N82" s="90">
        <f t="shared" si="0"/>
        <v>34</v>
      </c>
      <c r="O82" s="188">
        <f t="shared" si="1"/>
        <v>0.9117647058823529</v>
      </c>
      <c r="P82" s="172"/>
      <c r="Q82" s="31"/>
    </row>
    <row r="83" spans="9:17" ht="38.25">
      <c r="I83" s="193" t="s">
        <v>498</v>
      </c>
      <c r="J83" s="90">
        <v>19</v>
      </c>
      <c r="K83" s="90">
        <v>13</v>
      </c>
      <c r="L83" s="90">
        <v>2</v>
      </c>
      <c r="M83" s="90">
        <v>0</v>
      </c>
      <c r="N83" s="90">
        <f t="shared" si="0"/>
        <v>34</v>
      </c>
      <c r="O83" s="188">
        <f t="shared" si="1"/>
        <v>0.9411764705882353</v>
      </c>
      <c r="P83" s="172"/>
      <c r="Q83" s="31"/>
    </row>
    <row r="84" spans="9:17" ht="25.5">
      <c r="I84" s="193" t="s">
        <v>499</v>
      </c>
      <c r="J84" s="90">
        <v>17</v>
      </c>
      <c r="K84" s="90">
        <v>15</v>
      </c>
      <c r="L84" s="90">
        <v>2</v>
      </c>
      <c r="M84" s="90">
        <v>0</v>
      </c>
      <c r="N84" s="90">
        <f t="shared" si="0"/>
        <v>34</v>
      </c>
      <c r="O84" s="188">
        <f t="shared" si="1"/>
        <v>0.9411764705882353</v>
      </c>
      <c r="P84" s="172"/>
      <c r="Q84" s="31"/>
    </row>
    <row r="85" spans="9:17" ht="25.5">
      <c r="I85" s="193" t="s">
        <v>500</v>
      </c>
      <c r="J85" s="90">
        <v>19</v>
      </c>
      <c r="K85" s="90">
        <v>13</v>
      </c>
      <c r="L85" s="90">
        <v>2</v>
      </c>
      <c r="M85" s="90">
        <v>0</v>
      </c>
      <c r="N85" s="90">
        <f t="shared" si="0"/>
        <v>34</v>
      </c>
      <c r="O85" s="188">
        <f t="shared" si="1"/>
        <v>0.9411764705882353</v>
      </c>
      <c r="P85" s="172"/>
      <c r="Q85" s="31"/>
    </row>
    <row r="86" spans="9:17" ht="38.25">
      <c r="I86" s="193" t="s">
        <v>501</v>
      </c>
      <c r="J86" s="90">
        <v>19</v>
      </c>
      <c r="K86" s="90">
        <v>15</v>
      </c>
      <c r="L86" s="90">
        <v>0</v>
      </c>
      <c r="M86" s="90">
        <v>0</v>
      </c>
      <c r="N86" s="90">
        <f t="shared" si="0"/>
        <v>34</v>
      </c>
      <c r="O86" s="188">
        <f t="shared" si="1"/>
        <v>1</v>
      </c>
      <c r="P86" s="172"/>
      <c r="Q86" s="31"/>
    </row>
    <row r="87" spans="9:17" ht="25.5">
      <c r="I87" s="193" t="s">
        <v>502</v>
      </c>
      <c r="J87" s="90">
        <v>14</v>
      </c>
      <c r="K87" s="90">
        <v>17</v>
      </c>
      <c r="L87" s="90">
        <v>3</v>
      </c>
      <c r="M87" s="90">
        <v>0</v>
      </c>
      <c r="N87" s="90">
        <f t="shared" si="0"/>
        <v>34</v>
      </c>
      <c r="O87" s="188">
        <f t="shared" si="1"/>
        <v>0.9117647058823529</v>
      </c>
      <c r="P87" s="172"/>
      <c r="Q87" s="31"/>
    </row>
    <row r="88" spans="9:17" ht="15">
      <c r="I88" s="193" t="s">
        <v>331</v>
      </c>
      <c r="J88" s="90">
        <v>26</v>
      </c>
      <c r="K88" s="90">
        <v>8</v>
      </c>
      <c r="L88" s="90">
        <v>0</v>
      </c>
      <c r="M88" s="90">
        <v>0</v>
      </c>
      <c r="N88" s="90">
        <f t="shared" si="0"/>
        <v>34</v>
      </c>
      <c r="O88" s="188">
        <f t="shared" si="1"/>
        <v>1</v>
      </c>
      <c r="P88" s="172"/>
      <c r="Q88" s="31"/>
    </row>
    <row r="89" spans="9:17" ht="25.5">
      <c r="I89" s="193" t="s">
        <v>471</v>
      </c>
      <c r="J89" s="90">
        <v>17</v>
      </c>
      <c r="K89" s="90">
        <v>17</v>
      </c>
      <c r="L89" s="90">
        <v>0</v>
      </c>
      <c r="M89" s="90">
        <v>0</v>
      </c>
      <c r="N89" s="90">
        <f t="shared" si="0"/>
        <v>34</v>
      </c>
      <c r="O89" s="188">
        <f t="shared" si="1"/>
        <v>1</v>
      </c>
      <c r="P89" s="172"/>
      <c r="Q89" s="31"/>
    </row>
    <row r="90" spans="9:17" ht="25.5">
      <c r="I90" s="193" t="s">
        <v>472</v>
      </c>
      <c r="J90" s="90">
        <v>21</v>
      </c>
      <c r="K90" s="90">
        <v>11</v>
      </c>
      <c r="L90" s="90">
        <v>1</v>
      </c>
      <c r="M90" s="90">
        <v>0</v>
      </c>
      <c r="N90" s="90">
        <f t="shared" si="0"/>
        <v>33</v>
      </c>
      <c r="O90" s="188">
        <f t="shared" si="1"/>
        <v>0.9696969696969697</v>
      </c>
      <c r="P90" s="172"/>
      <c r="Q90" s="31"/>
    </row>
    <row r="91" spans="9:17" ht="25.5">
      <c r="I91" s="193" t="s">
        <v>473</v>
      </c>
      <c r="J91" s="90">
        <v>19</v>
      </c>
      <c r="K91" s="90">
        <v>14</v>
      </c>
      <c r="L91" s="90">
        <v>0</v>
      </c>
      <c r="M91" s="90">
        <v>0</v>
      </c>
      <c r="N91" s="90">
        <f t="shared" si="0"/>
        <v>33</v>
      </c>
      <c r="O91" s="188">
        <f t="shared" si="1"/>
        <v>1</v>
      </c>
      <c r="P91" s="172"/>
      <c r="Q91" s="31"/>
    </row>
    <row r="92" spans="9:17" ht="25.5">
      <c r="I92" s="193" t="s">
        <v>474</v>
      </c>
      <c r="J92" s="90">
        <v>26</v>
      </c>
      <c r="K92" s="90">
        <v>8</v>
      </c>
      <c r="L92" s="90">
        <v>0</v>
      </c>
      <c r="M92" s="90">
        <v>0</v>
      </c>
      <c r="N92" s="90">
        <f t="shared" si="0"/>
        <v>34</v>
      </c>
      <c r="O92" s="188">
        <f t="shared" si="1"/>
        <v>1</v>
      </c>
      <c r="P92" s="172"/>
      <c r="Q92" s="31"/>
    </row>
    <row r="93" spans="9:17" ht="25.5">
      <c r="I93" s="193" t="s">
        <v>475</v>
      </c>
      <c r="J93" s="90">
        <v>18</v>
      </c>
      <c r="K93" s="90">
        <v>16</v>
      </c>
      <c r="L93" s="90">
        <v>0</v>
      </c>
      <c r="M93" s="90">
        <v>0</v>
      </c>
      <c r="N93" s="90">
        <f t="shared" si="0"/>
        <v>34</v>
      </c>
      <c r="O93" s="188">
        <f t="shared" si="1"/>
        <v>1</v>
      </c>
      <c r="P93" s="172"/>
      <c r="Q93" s="31"/>
    </row>
    <row r="94" spans="9:17" ht="25.5">
      <c r="I94" s="193" t="s">
        <v>476</v>
      </c>
      <c r="J94" s="90">
        <v>10</v>
      </c>
      <c r="K94" s="90">
        <v>18</v>
      </c>
      <c r="L94" s="90">
        <v>4</v>
      </c>
      <c r="M94" s="90">
        <v>2</v>
      </c>
      <c r="N94" s="90">
        <f t="shared" si="0"/>
        <v>34</v>
      </c>
      <c r="O94" s="188">
        <f t="shared" si="1"/>
        <v>0.8235294117647058</v>
      </c>
      <c r="P94" s="172"/>
      <c r="Q94" s="31"/>
    </row>
    <row r="95" spans="9:17" ht="25.5">
      <c r="I95" s="193" t="s">
        <v>477</v>
      </c>
      <c r="J95" s="90">
        <v>21</v>
      </c>
      <c r="K95" s="90">
        <v>8</v>
      </c>
      <c r="L95" s="90">
        <v>5</v>
      </c>
      <c r="M95" s="90">
        <v>0</v>
      </c>
      <c r="N95" s="90">
        <f t="shared" si="0"/>
        <v>34</v>
      </c>
      <c r="O95" s="188">
        <f t="shared" si="1"/>
        <v>0.8529411764705882</v>
      </c>
      <c r="P95" s="172"/>
      <c r="Q95" s="31"/>
    </row>
    <row r="96" spans="9:17" ht="25.5">
      <c r="I96" s="193" t="s">
        <v>478</v>
      </c>
      <c r="J96" s="90">
        <v>20</v>
      </c>
      <c r="K96" s="90">
        <v>14</v>
      </c>
      <c r="L96" s="90">
        <v>0</v>
      </c>
      <c r="M96" s="90">
        <v>0</v>
      </c>
      <c r="N96" s="90">
        <f t="shared" si="0"/>
        <v>34</v>
      </c>
      <c r="O96" s="188">
        <f t="shared" si="1"/>
        <v>1</v>
      </c>
      <c r="P96" s="172"/>
      <c r="Q96" s="31"/>
    </row>
    <row r="97" spans="9:17" ht="25.5">
      <c r="I97" s="193" t="s">
        <v>479</v>
      </c>
      <c r="J97" s="90">
        <v>19</v>
      </c>
      <c r="K97" s="90">
        <v>15</v>
      </c>
      <c r="L97" s="90">
        <v>0</v>
      </c>
      <c r="M97" s="90">
        <v>0</v>
      </c>
      <c r="N97" s="90">
        <f t="shared" si="0"/>
        <v>34</v>
      </c>
      <c r="O97" s="188">
        <f t="shared" si="1"/>
        <v>1</v>
      </c>
      <c r="P97" s="172"/>
      <c r="Q97" s="31"/>
    </row>
    <row r="98" spans="9:17" ht="25.5">
      <c r="I98" s="193" t="s">
        <v>480</v>
      </c>
      <c r="J98" s="90">
        <v>21</v>
      </c>
      <c r="K98" s="90">
        <v>13</v>
      </c>
      <c r="L98" s="90">
        <v>0</v>
      </c>
      <c r="M98" s="90">
        <v>0</v>
      </c>
      <c r="N98" s="90">
        <f t="shared" si="0"/>
        <v>34</v>
      </c>
      <c r="O98" s="188">
        <f t="shared" si="1"/>
        <v>1</v>
      </c>
      <c r="P98" s="172"/>
      <c r="Q98" s="31"/>
    </row>
    <row r="99" spans="9:17" ht="25.5">
      <c r="I99" s="193" t="s">
        <v>481</v>
      </c>
      <c r="J99" s="90">
        <v>16</v>
      </c>
      <c r="K99" s="90">
        <v>14</v>
      </c>
      <c r="L99" s="90">
        <v>4</v>
      </c>
      <c r="M99" s="90">
        <v>0</v>
      </c>
      <c r="N99" s="90">
        <f t="shared" si="0"/>
        <v>34</v>
      </c>
      <c r="O99" s="188">
        <f t="shared" si="1"/>
        <v>0.8823529411764706</v>
      </c>
      <c r="P99" s="172"/>
      <c r="Q99" s="31"/>
    </row>
    <row r="100" spans="9:17" ht="25.5">
      <c r="I100" s="193" t="s">
        <v>482</v>
      </c>
      <c r="J100" s="90">
        <v>26</v>
      </c>
      <c r="K100" s="90">
        <v>8</v>
      </c>
      <c r="L100" s="90">
        <v>0</v>
      </c>
      <c r="M100" s="90">
        <v>0</v>
      </c>
      <c r="N100" s="90">
        <f t="shared" si="0"/>
        <v>34</v>
      </c>
      <c r="O100" s="188">
        <f t="shared" si="1"/>
        <v>1</v>
      </c>
      <c r="P100" s="172"/>
      <c r="Q100" s="31"/>
    </row>
    <row r="101" spans="9:17" ht="25.5">
      <c r="I101" s="193" t="s">
        <v>483</v>
      </c>
      <c r="J101" s="90">
        <v>19</v>
      </c>
      <c r="K101" s="90">
        <v>15</v>
      </c>
      <c r="L101" s="90">
        <v>0</v>
      </c>
      <c r="M101" s="90">
        <v>0</v>
      </c>
      <c r="N101" s="90">
        <f t="shared" si="0"/>
        <v>34</v>
      </c>
      <c r="O101" s="188">
        <f t="shared" si="1"/>
        <v>1</v>
      </c>
      <c r="P101" s="172"/>
      <c r="Q101" s="31"/>
    </row>
    <row r="102" spans="9:17" ht="25.5">
      <c r="I102" s="193" t="s">
        <v>484</v>
      </c>
      <c r="J102" s="90">
        <v>21</v>
      </c>
      <c r="K102" s="90">
        <v>12</v>
      </c>
      <c r="L102" s="90">
        <v>1</v>
      </c>
      <c r="M102" s="90">
        <v>0</v>
      </c>
      <c r="N102" s="90">
        <f aca="true" t="shared" si="2" ref="N102:N106">M102+L102+K102+J102</f>
        <v>34</v>
      </c>
      <c r="O102" s="188">
        <f aca="true" t="shared" si="3" ref="O102:O106">(J102+K102)/N102</f>
        <v>0.9705882352941176</v>
      </c>
      <c r="P102" s="172"/>
      <c r="Q102" s="31"/>
    </row>
    <row r="103" spans="9:17" ht="25.5">
      <c r="I103" s="193" t="s">
        <v>485</v>
      </c>
      <c r="J103" s="90">
        <v>25</v>
      </c>
      <c r="K103" s="90">
        <v>8</v>
      </c>
      <c r="L103" s="90">
        <v>1</v>
      </c>
      <c r="M103" s="90">
        <v>0</v>
      </c>
      <c r="N103" s="90">
        <f t="shared" si="2"/>
        <v>34</v>
      </c>
      <c r="O103" s="188">
        <f t="shared" si="3"/>
        <v>0.9705882352941176</v>
      </c>
      <c r="P103" s="172"/>
      <c r="Q103" s="31"/>
    </row>
    <row r="104" spans="9:17" ht="25.5">
      <c r="I104" s="193" t="s">
        <v>486</v>
      </c>
      <c r="J104" s="90">
        <v>26</v>
      </c>
      <c r="K104" s="90">
        <v>8</v>
      </c>
      <c r="L104" s="90">
        <v>0</v>
      </c>
      <c r="M104" s="90">
        <v>0</v>
      </c>
      <c r="N104" s="90">
        <f t="shared" si="2"/>
        <v>34</v>
      </c>
      <c r="O104" s="188">
        <f t="shared" si="3"/>
        <v>1</v>
      </c>
      <c r="P104" s="172"/>
      <c r="Q104" s="31"/>
    </row>
    <row r="105" spans="9:17" ht="25.5">
      <c r="I105" s="193" t="s">
        <v>487</v>
      </c>
      <c r="J105" s="90">
        <v>22</v>
      </c>
      <c r="K105" s="90">
        <v>12</v>
      </c>
      <c r="L105" s="90">
        <v>0</v>
      </c>
      <c r="M105" s="90">
        <v>0</v>
      </c>
      <c r="N105" s="90">
        <f t="shared" si="2"/>
        <v>34</v>
      </c>
      <c r="O105" s="188">
        <f t="shared" si="3"/>
        <v>1</v>
      </c>
      <c r="P105" s="172"/>
      <c r="Q105" s="31"/>
    </row>
    <row r="106" spans="9:17" ht="25.5">
      <c r="I106" s="193" t="s">
        <v>488</v>
      </c>
      <c r="J106" s="90">
        <v>12</v>
      </c>
      <c r="K106" s="90">
        <v>18</v>
      </c>
      <c r="L106" s="90">
        <v>3</v>
      </c>
      <c r="M106" s="90">
        <v>1</v>
      </c>
      <c r="N106" s="90">
        <f t="shared" si="2"/>
        <v>34</v>
      </c>
      <c r="O106" s="188">
        <f t="shared" si="3"/>
        <v>0.8823529411764706</v>
      </c>
      <c r="P106" s="172"/>
      <c r="Q106" s="31"/>
    </row>
    <row r="107" spans="8:17" ht="25.5">
      <c r="H107" s="156" t="s">
        <v>402</v>
      </c>
      <c r="I107" s="193" t="s">
        <v>508</v>
      </c>
      <c r="J107" s="90">
        <v>14</v>
      </c>
      <c r="K107" s="90">
        <v>10</v>
      </c>
      <c r="L107" s="90">
        <v>1</v>
      </c>
      <c r="M107" s="90">
        <v>0</v>
      </c>
      <c r="N107" s="90">
        <f aca="true" t="shared" si="4" ref="N107:N127">M107+L107+K107+J107</f>
        <v>25</v>
      </c>
      <c r="O107" s="188">
        <f aca="true" t="shared" si="5" ref="O107:O127">(J107+K107)/N107</f>
        <v>0.96</v>
      </c>
      <c r="P107" s="172"/>
      <c r="Q107" s="31"/>
    </row>
    <row r="108" spans="8:17" ht="25.5">
      <c r="H108" s="157"/>
      <c r="I108" s="193" t="s">
        <v>509</v>
      </c>
      <c r="J108" s="90">
        <v>11</v>
      </c>
      <c r="K108" s="90">
        <v>11</v>
      </c>
      <c r="L108" s="90">
        <v>2</v>
      </c>
      <c r="M108" s="90">
        <v>1</v>
      </c>
      <c r="N108" s="90">
        <f t="shared" si="4"/>
        <v>25</v>
      </c>
      <c r="O108" s="188">
        <f t="shared" si="5"/>
        <v>0.88</v>
      </c>
      <c r="P108" s="172"/>
      <c r="Q108" s="31"/>
    </row>
    <row r="109" spans="8:17" ht="38.25">
      <c r="H109" s="157"/>
      <c r="I109" s="193" t="s">
        <v>510</v>
      </c>
      <c r="J109" s="90">
        <v>5</v>
      </c>
      <c r="K109" s="90">
        <v>13</v>
      </c>
      <c r="L109" s="90">
        <v>4</v>
      </c>
      <c r="M109" s="90">
        <v>3</v>
      </c>
      <c r="N109" s="90">
        <f t="shared" si="4"/>
        <v>25</v>
      </c>
      <c r="O109" s="188">
        <f t="shared" si="5"/>
        <v>0.72</v>
      </c>
      <c r="P109" s="172"/>
      <c r="Q109" s="31"/>
    </row>
    <row r="110" spans="8:17" ht="25.5">
      <c r="H110" s="157"/>
      <c r="I110" s="193" t="s">
        <v>406</v>
      </c>
      <c r="J110" s="90">
        <v>8</v>
      </c>
      <c r="K110" s="90">
        <v>10</v>
      </c>
      <c r="L110" s="90">
        <v>6</v>
      </c>
      <c r="M110" s="90">
        <v>1</v>
      </c>
      <c r="N110" s="90">
        <f t="shared" si="4"/>
        <v>25</v>
      </c>
      <c r="O110" s="188">
        <f t="shared" si="5"/>
        <v>0.72</v>
      </c>
      <c r="P110" s="172"/>
      <c r="Q110" s="31"/>
    </row>
    <row r="111" spans="8:17" ht="51">
      <c r="H111" s="157"/>
      <c r="I111" s="193" t="s">
        <v>511</v>
      </c>
      <c r="J111" s="90">
        <v>10</v>
      </c>
      <c r="K111" s="90">
        <v>9</v>
      </c>
      <c r="L111" s="90">
        <v>6</v>
      </c>
      <c r="M111" s="90">
        <v>0</v>
      </c>
      <c r="N111" s="90">
        <f t="shared" si="4"/>
        <v>25</v>
      </c>
      <c r="O111" s="188">
        <f t="shared" si="5"/>
        <v>0.76</v>
      </c>
      <c r="P111" s="172"/>
      <c r="Q111" s="31"/>
    </row>
    <row r="112" spans="8:17" ht="51">
      <c r="H112" s="157"/>
      <c r="I112" s="193" t="s">
        <v>512</v>
      </c>
      <c r="J112" s="90">
        <v>7</v>
      </c>
      <c r="K112" s="90">
        <v>15</v>
      </c>
      <c r="L112" s="90">
        <v>3</v>
      </c>
      <c r="M112" s="90">
        <v>0</v>
      </c>
      <c r="N112" s="90">
        <f t="shared" si="4"/>
        <v>25</v>
      </c>
      <c r="O112" s="188">
        <f t="shared" si="5"/>
        <v>0.88</v>
      </c>
      <c r="P112" s="172"/>
      <c r="Q112" s="31"/>
    </row>
    <row r="113" spans="8:17" ht="25.5">
      <c r="H113" s="157"/>
      <c r="I113" s="193" t="s">
        <v>513</v>
      </c>
      <c r="J113" s="90">
        <v>9</v>
      </c>
      <c r="K113" s="90">
        <v>12</v>
      </c>
      <c r="L113" s="90">
        <v>3</v>
      </c>
      <c r="M113" s="90">
        <v>1</v>
      </c>
      <c r="N113" s="90">
        <f t="shared" si="4"/>
        <v>25</v>
      </c>
      <c r="O113" s="188">
        <f t="shared" si="5"/>
        <v>0.84</v>
      </c>
      <c r="P113" s="172"/>
      <c r="Q113" s="31"/>
    </row>
    <row r="114" spans="8:17" ht="38.25">
      <c r="H114" s="157"/>
      <c r="I114" s="195" t="s">
        <v>514</v>
      </c>
      <c r="J114" s="196">
        <v>8</v>
      </c>
      <c r="K114" s="196">
        <v>6</v>
      </c>
      <c r="L114" s="196">
        <v>8</v>
      </c>
      <c r="M114" s="196">
        <v>3</v>
      </c>
      <c r="N114" s="196">
        <f t="shared" si="4"/>
        <v>25</v>
      </c>
      <c r="O114" s="197">
        <f t="shared" si="5"/>
        <v>0.56</v>
      </c>
      <c r="P114" s="172"/>
      <c r="Q114" s="31"/>
    </row>
    <row r="115" spans="8:17" ht="38.25">
      <c r="H115" s="157"/>
      <c r="I115" s="193" t="s">
        <v>515</v>
      </c>
      <c r="J115" s="90">
        <v>8</v>
      </c>
      <c r="K115" s="90">
        <v>13</v>
      </c>
      <c r="L115" s="90">
        <v>4</v>
      </c>
      <c r="M115" s="90">
        <v>0</v>
      </c>
      <c r="N115" s="90">
        <f t="shared" si="4"/>
        <v>25</v>
      </c>
      <c r="O115" s="188">
        <f t="shared" si="5"/>
        <v>0.84</v>
      </c>
      <c r="P115" s="172"/>
      <c r="Q115" s="31"/>
    </row>
    <row r="116" spans="8:17" ht="25.5">
      <c r="H116" s="157"/>
      <c r="I116" s="193" t="s">
        <v>516</v>
      </c>
      <c r="J116" s="90">
        <v>11</v>
      </c>
      <c r="K116" s="90">
        <v>12</v>
      </c>
      <c r="L116" s="90">
        <v>2</v>
      </c>
      <c r="M116" s="90">
        <v>0</v>
      </c>
      <c r="N116" s="90">
        <f t="shared" si="4"/>
        <v>25</v>
      </c>
      <c r="O116" s="188">
        <f t="shared" si="5"/>
        <v>0.92</v>
      </c>
      <c r="P116" s="172"/>
      <c r="Q116" s="31"/>
    </row>
    <row r="117" spans="8:17" ht="51">
      <c r="H117" s="157"/>
      <c r="I117" s="193" t="s">
        <v>517</v>
      </c>
      <c r="J117" s="90">
        <v>8</v>
      </c>
      <c r="K117" s="90">
        <v>11</v>
      </c>
      <c r="L117" s="90">
        <v>4</v>
      </c>
      <c r="M117" s="90">
        <v>2</v>
      </c>
      <c r="N117" s="90">
        <f t="shared" si="4"/>
        <v>25</v>
      </c>
      <c r="O117" s="188">
        <f t="shared" si="5"/>
        <v>0.76</v>
      </c>
      <c r="P117" s="172"/>
      <c r="Q117" s="31"/>
    </row>
    <row r="118" spans="9:17" ht="25.5">
      <c r="I118" s="193" t="s">
        <v>518</v>
      </c>
      <c r="J118" s="90">
        <v>13</v>
      </c>
      <c r="K118" s="90">
        <v>8</v>
      </c>
      <c r="L118" s="90">
        <v>4</v>
      </c>
      <c r="M118" s="90">
        <v>0</v>
      </c>
      <c r="N118" s="90">
        <f t="shared" si="4"/>
        <v>25</v>
      </c>
      <c r="O118" s="188">
        <f t="shared" si="5"/>
        <v>0.84</v>
      </c>
      <c r="P118" s="172"/>
      <c r="Q118" s="31"/>
    </row>
    <row r="119" spans="9:17" ht="25.5">
      <c r="I119" s="193" t="s">
        <v>469</v>
      </c>
      <c r="J119" s="90">
        <v>9</v>
      </c>
      <c r="K119" s="90">
        <v>13</v>
      </c>
      <c r="L119" s="90">
        <v>3</v>
      </c>
      <c r="M119" s="90">
        <v>0</v>
      </c>
      <c r="N119" s="90">
        <f t="shared" si="4"/>
        <v>25</v>
      </c>
      <c r="O119" s="188">
        <f t="shared" si="5"/>
        <v>0.88</v>
      </c>
      <c r="P119" s="172"/>
      <c r="Q119" s="31"/>
    </row>
    <row r="120" spans="9:17" ht="38.25">
      <c r="I120" s="193" t="s">
        <v>519</v>
      </c>
      <c r="J120" s="90">
        <v>10</v>
      </c>
      <c r="K120" s="90">
        <v>13</v>
      </c>
      <c r="L120" s="90">
        <v>1</v>
      </c>
      <c r="M120" s="90">
        <v>1</v>
      </c>
      <c r="N120" s="90">
        <f t="shared" si="4"/>
        <v>25</v>
      </c>
      <c r="O120" s="188">
        <f t="shared" si="5"/>
        <v>0.92</v>
      </c>
      <c r="P120" s="172"/>
      <c r="Q120" s="31"/>
    </row>
    <row r="121" spans="9:17" ht="25.5">
      <c r="I121" s="193" t="s">
        <v>461</v>
      </c>
      <c r="J121" s="90">
        <v>10</v>
      </c>
      <c r="K121" s="90">
        <v>13</v>
      </c>
      <c r="L121" s="90">
        <v>2</v>
      </c>
      <c r="M121" s="90">
        <v>0</v>
      </c>
      <c r="N121" s="90">
        <f t="shared" si="4"/>
        <v>25</v>
      </c>
      <c r="O121" s="188">
        <f t="shared" si="5"/>
        <v>0.92</v>
      </c>
      <c r="P121" s="172"/>
      <c r="Q121" s="31"/>
    </row>
    <row r="122" spans="9:17" ht="25.5">
      <c r="I122" s="193" t="s">
        <v>520</v>
      </c>
      <c r="J122" s="90">
        <v>8</v>
      </c>
      <c r="K122" s="90">
        <v>10</v>
      </c>
      <c r="L122" s="90">
        <v>6</v>
      </c>
      <c r="M122" s="90">
        <v>1</v>
      </c>
      <c r="N122" s="90">
        <f t="shared" si="4"/>
        <v>25</v>
      </c>
      <c r="O122" s="188">
        <f t="shared" si="5"/>
        <v>0.72</v>
      </c>
      <c r="P122" s="172"/>
      <c r="Q122" s="31"/>
    </row>
    <row r="123" spans="9:17" ht="15">
      <c r="I123" s="193" t="s">
        <v>521</v>
      </c>
      <c r="J123" s="90">
        <v>12</v>
      </c>
      <c r="K123" s="90">
        <v>7</v>
      </c>
      <c r="L123" s="90">
        <v>5</v>
      </c>
      <c r="M123" s="90">
        <v>1</v>
      </c>
      <c r="N123" s="90">
        <f t="shared" si="4"/>
        <v>25</v>
      </c>
      <c r="O123" s="188">
        <f t="shared" si="5"/>
        <v>0.76</v>
      </c>
      <c r="P123" s="172"/>
      <c r="Q123" s="31"/>
    </row>
    <row r="124" spans="9:17" ht="25.5">
      <c r="I124" s="193" t="s">
        <v>496</v>
      </c>
      <c r="J124" s="90">
        <v>11</v>
      </c>
      <c r="K124" s="90">
        <v>7</v>
      </c>
      <c r="L124" s="90">
        <v>7</v>
      </c>
      <c r="M124" s="90">
        <v>0</v>
      </c>
      <c r="N124" s="90">
        <f t="shared" si="4"/>
        <v>25</v>
      </c>
      <c r="O124" s="188">
        <f t="shared" si="5"/>
        <v>0.72</v>
      </c>
      <c r="P124" s="172"/>
      <c r="Q124" s="31"/>
    </row>
    <row r="125" spans="9:17" ht="25.5">
      <c r="I125" s="193" t="s">
        <v>500</v>
      </c>
      <c r="J125" s="90">
        <v>7</v>
      </c>
      <c r="K125" s="90">
        <v>15</v>
      </c>
      <c r="L125" s="90">
        <v>2</v>
      </c>
      <c r="M125" s="90">
        <v>1</v>
      </c>
      <c r="N125" s="90">
        <f t="shared" si="4"/>
        <v>25</v>
      </c>
      <c r="O125" s="188">
        <f t="shared" si="5"/>
        <v>0.88</v>
      </c>
      <c r="P125" s="172"/>
      <c r="Q125" s="31"/>
    </row>
    <row r="126" spans="9:17" ht="38.25">
      <c r="I126" s="193" t="s">
        <v>501</v>
      </c>
      <c r="J126" s="90">
        <v>12</v>
      </c>
      <c r="K126" s="90">
        <v>11</v>
      </c>
      <c r="L126" s="90">
        <v>2</v>
      </c>
      <c r="M126" s="90">
        <v>0</v>
      </c>
      <c r="N126" s="90">
        <f t="shared" si="4"/>
        <v>25</v>
      </c>
      <c r="O126" s="188">
        <f t="shared" si="5"/>
        <v>0.92</v>
      </c>
      <c r="P126" s="172"/>
      <c r="Q126" s="31"/>
    </row>
    <row r="127" spans="9:17" ht="15">
      <c r="I127" s="193" t="s">
        <v>507</v>
      </c>
      <c r="J127" s="90">
        <v>16</v>
      </c>
      <c r="K127" s="90">
        <v>9</v>
      </c>
      <c r="L127" s="90">
        <v>0</v>
      </c>
      <c r="M127" s="90">
        <v>0</v>
      </c>
      <c r="N127" s="90">
        <f t="shared" si="4"/>
        <v>25</v>
      </c>
      <c r="O127" s="188">
        <f t="shared" si="5"/>
        <v>1</v>
      </c>
      <c r="P127" s="172"/>
      <c r="Q127" s="31"/>
    </row>
    <row r="128" spans="14:15" ht="15">
      <c r="N128" s="181" t="s">
        <v>523</v>
      </c>
      <c r="O128" s="182">
        <f>AVERAGE(O37:O127)</f>
        <v>0.8690204752863864</v>
      </c>
    </row>
  </sheetData>
  <mergeCells count="30">
    <mergeCell ref="I34:M34"/>
    <mergeCell ref="I35:I36"/>
    <mergeCell ref="J35:M35"/>
    <mergeCell ref="B30:F30"/>
    <mergeCell ref="B31:F31"/>
    <mergeCell ref="B29:F29"/>
    <mergeCell ref="A14:C15"/>
    <mergeCell ref="D14:G15"/>
    <mergeCell ref="A16:C16"/>
    <mergeCell ref="D16:G16"/>
    <mergeCell ref="A17:C18"/>
    <mergeCell ref="D17:G18"/>
    <mergeCell ref="A19:G19"/>
    <mergeCell ref="B24:C24"/>
    <mergeCell ref="A25:G25"/>
    <mergeCell ref="A26:G27"/>
    <mergeCell ref="A28:H28"/>
    <mergeCell ref="A9:G9"/>
    <mergeCell ref="A10:G10"/>
    <mergeCell ref="A11:G11"/>
    <mergeCell ref="A12:G12"/>
    <mergeCell ref="A13:C13"/>
    <mergeCell ref="D13:G13"/>
    <mergeCell ref="B8:D8"/>
    <mergeCell ref="E8:G8"/>
    <mergeCell ref="A1:G1"/>
    <mergeCell ref="A2:G5"/>
    <mergeCell ref="A6:G6"/>
    <mergeCell ref="B7:D7"/>
    <mergeCell ref="E7:G7"/>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246 JA65246 SW65246 ACS65246 AMO65246 AWK65246 BGG65246 BQC65246 BZY65246 CJU65246 CTQ65246 DDM65246 DNI65246 DXE65246 EHA65246 EQW65246 FAS65246 FKO65246 FUK65246 GEG65246 GOC65246 GXY65246 HHU65246 HRQ65246 IBM65246 ILI65246 IVE65246 JFA65246 JOW65246 JYS65246 KIO65246 KSK65246 LCG65246 LMC65246 LVY65246 MFU65246">
      <formula1>$I$2:$I$8</formula1>
    </dataValidation>
    <dataValidation type="list" allowBlank="1" showInputMessage="1" showErrorMessage="1" sqref="MPQ65246 MZM65246 NJI65246 NTE65246 ODA65246 OMW65246 OWS65246 PGO65246 PQK65246 QAG65246 QKC65246 QTY65246 RDU65246 RNQ65246 RXM65246 SHI65246 SRE65246 TBA65246 TKW65246 TUS65246 UEO65246 UOK65246 UYG65246 VIC65246 VRY65246 WBU65246 WLQ65246 WVM65246 E130782 JA130782 SW130782 ACS130782 AMO130782 AWK130782 BGG130782 BQC130782 BZY130782 CJU130782 CTQ130782 DDM130782 DNI130782 DXE130782 EHA130782 EQW130782 FAS130782 FKO130782 FUK130782 GEG130782 GOC130782 GXY130782 HHU130782 HRQ130782 IBM130782 ILI130782 IVE130782 JFA130782 JOW130782 JYS130782 KIO130782 KSK130782 LCG130782 LMC130782 LVY130782 MFU130782 MPQ130782 MZM130782 NJI130782 NTE130782 ODA130782 OMW130782 OWS130782 PGO130782 PQK130782 QAG130782 QKC130782 QTY130782 RDU130782 RNQ130782 RXM130782 SHI130782 SRE130782 TBA130782 TKW130782 TUS130782 UEO130782 UOK130782 UYG130782 VIC130782 VRY130782 WBU130782 WLQ130782 WVM130782 E196318 JA196318 SW196318 ACS196318 AMO196318 AWK196318 BGG196318 BQC196318">
      <formula1>$I$2:$I$8</formula1>
    </dataValidation>
    <dataValidation type="list" allowBlank="1" showInputMessage="1" showErrorMessage="1" sqref="BZY196318 CJU196318 CTQ196318 DDM196318 DNI196318 DXE196318 EHA196318 EQW196318 FAS196318 FKO196318 FUK196318 GEG196318 GOC196318 GXY196318 HHU196318 HRQ196318 IBM196318 ILI196318 IVE196318 JFA196318 JOW196318 JYS196318 KIO196318 KSK196318 LCG196318 LMC196318 LVY196318 MFU196318 MPQ196318 MZM196318 NJI196318 NTE196318 ODA196318 OMW196318 OWS196318 PGO196318 PQK196318 QAG196318 QKC196318 QTY196318 RDU196318 RNQ196318 RXM196318 SHI196318 SRE196318 TBA196318 TKW196318 TUS196318 UEO196318 UOK196318 UYG196318 VIC196318 VRY196318 WBU196318 WLQ196318 WVM196318 E261854 JA261854 SW261854 ACS261854 AMO261854 AWK261854 BGG261854 BQC261854 BZY261854 CJU261854 CTQ261854 DDM261854 DNI261854 DXE261854 EHA261854 EQW261854 FAS261854 FKO261854 FUK261854 GEG261854 GOC261854 GXY261854 HHU261854 HRQ261854 IBM261854 ILI261854 IVE261854 JFA261854 JOW261854 JYS261854 KIO261854 KSK261854 LCG261854 LMC261854 LVY261854 MFU261854 MPQ261854 MZM261854 NJI261854 NTE261854 ODA261854 OMW261854 OWS261854 PGO261854">
      <formula1>$I$2:$I$8</formula1>
    </dataValidation>
    <dataValidation type="list" allowBlank="1" showInputMessage="1" showErrorMessage="1" sqref="PQK261854 QAG261854 QKC261854 QTY261854 RDU261854 RNQ261854 RXM261854 SHI261854 SRE261854 TBA261854 TKW261854 TUS261854 UEO261854 UOK261854 UYG261854 VIC261854 VRY261854 WBU261854 WLQ261854 WVM261854 E327390 JA327390 SW327390 ACS327390 AMO327390 AWK327390 BGG327390 BQC327390 BZY327390 CJU327390 CTQ327390 DDM327390 DNI327390 DXE327390 EHA327390 EQW327390 FAS327390 FKO327390 FUK327390 GEG327390 GOC327390 GXY327390 HHU327390 HRQ327390 IBM327390 ILI327390 IVE327390 JFA327390 JOW327390 JYS327390 KIO327390 KSK327390 LCG327390 LMC327390 LVY327390 MFU327390 MPQ327390 MZM327390 NJI327390 NTE327390 ODA327390 OMW327390 OWS327390 PGO327390 PQK327390 QAG327390 QKC327390 QTY327390 RDU327390 RNQ327390 RXM327390 SHI327390 SRE327390 TBA327390 TKW327390 TUS327390 UEO327390 UOK327390 UYG327390 VIC327390 VRY327390 WBU327390 WLQ327390 WVM327390 E392926 JA392926 SW392926 ACS392926 AMO392926 AWK392926 BGG392926 BQC392926 BZY392926 CJU392926 CTQ392926 DDM392926 DNI392926 DXE392926 EHA392926 EQW392926">
      <formula1>$I$2:$I$8</formula1>
    </dataValidation>
    <dataValidation type="list" allowBlank="1" showInputMessage="1" showErrorMessage="1" sqref="FAS392926 FKO392926 FUK392926 GEG392926 GOC392926 GXY392926 HHU392926 HRQ392926 IBM392926 ILI392926 IVE392926 JFA392926 JOW392926 JYS392926 KIO392926 KSK392926 LCG392926 LMC392926 LVY392926 MFU392926 MPQ392926 MZM392926 NJI392926 NTE392926 ODA392926 OMW392926 OWS392926 PGO392926 PQK392926 QAG392926 QKC392926 QTY392926 RDU392926 RNQ392926 RXM392926 SHI392926 SRE392926 TBA392926 TKW392926 TUS392926 UEO392926 UOK392926 UYG392926 VIC392926 VRY392926 WBU392926 WLQ392926 WVM392926 E458462 JA458462 SW458462 ACS458462 AMO458462 AWK458462 BGG458462 BQC458462 BZY458462 CJU458462 CTQ458462 DDM458462 DNI458462 DXE458462 EHA458462 EQW458462 FAS458462 FKO458462 FUK458462 GEG458462 GOC458462 GXY458462 HHU458462 HRQ458462 IBM458462 ILI458462 IVE458462 JFA458462 JOW458462 JYS458462 KIO458462 KSK458462 LCG458462 LMC458462 LVY458462 MFU458462 MPQ458462 MZM458462 NJI458462 NTE458462 ODA458462 OMW458462 OWS458462 PGO458462 PQK458462 QAG458462 QKC458462 QTY458462 RDU458462 RNQ458462 RXM458462 SHI458462">
      <formula1>$I$2:$I$8</formula1>
    </dataValidation>
    <dataValidation type="list" allowBlank="1" showInputMessage="1" showErrorMessage="1" sqref="SRE458462 TBA458462 TKW458462 TUS458462 UEO458462 UOK458462 UYG458462 VIC458462 VRY458462 WBU458462 WLQ458462 WVM458462 E523998 JA523998 SW523998 ACS523998 AMO523998 AWK523998 BGG523998 BQC523998 BZY523998 CJU523998 CTQ523998 DDM523998 DNI523998 DXE523998 EHA523998 EQW523998 FAS523998 FKO523998 FUK523998 GEG523998 GOC523998 GXY523998 HHU523998 HRQ523998 IBM523998 ILI523998 IVE523998 JFA523998 JOW523998 JYS523998 KIO523998 KSK523998 LCG523998 LMC523998 LVY523998 MFU523998 MPQ523998 MZM523998 NJI523998 NTE523998 ODA523998 OMW523998 OWS523998 PGO523998 PQK523998 QAG523998 QKC523998 QTY523998 RDU523998 RNQ523998 RXM523998 SHI523998 SRE523998 TBA523998 TKW523998 TUS523998 UEO523998 UOK523998 UYG523998 VIC523998 VRY523998 WBU523998 WLQ523998 WVM523998 E589534 JA589534 SW589534 ACS589534 AMO589534 AWK589534 BGG589534 BQC589534 BZY589534 CJU589534 CTQ589534 DDM589534 DNI589534 DXE589534 EHA589534 EQW589534 FAS589534 FKO589534 FUK589534 GEG589534 GOC589534 GXY589534 HHU589534 HRQ589534">
      <formula1>$I$2:$I$8</formula1>
    </dataValidation>
    <dataValidation type="list" allowBlank="1" showInputMessage="1" showErrorMessage="1" sqref="IBM589534 ILI589534 IVE589534 JFA589534 JOW589534 JYS589534 KIO589534 KSK589534 LCG589534 LMC589534 LVY589534 MFU589534 MPQ589534 MZM589534 NJI589534 NTE589534 ODA589534 OMW589534 OWS589534 PGO589534 PQK589534 QAG589534 QKC589534 QTY589534 RDU589534 RNQ589534 RXM589534 SHI589534 SRE589534 TBA589534 TKW589534 TUS589534 UEO589534 UOK589534 UYG589534 VIC589534 VRY589534 WBU589534 WLQ589534 WVM589534 E655070 JA655070 SW655070 ACS655070 AMO655070 AWK655070 BGG655070 BQC655070 BZY655070 CJU655070 CTQ655070 DDM655070 DNI655070 DXE655070 EHA655070 EQW655070 FAS655070 FKO655070 FUK655070 GEG655070 GOC655070 GXY655070 HHU655070 HRQ655070 IBM655070 ILI655070 IVE655070 JFA655070 JOW655070 JYS655070 KIO655070 KSK655070 LCG655070 LMC655070 LVY655070 MFU655070 MPQ655070 MZM655070 NJI655070 NTE655070 ODA655070 OMW655070 OWS655070 PGO655070 PQK655070 QAG655070 QKC655070 QTY655070 RDU655070 RNQ655070 RXM655070 SHI655070 SRE655070 TBA655070 TKW655070 TUS655070 UEO655070 UOK655070 UYG655070 VIC655070">
      <formula1>$I$2:$I$8</formula1>
    </dataValidation>
    <dataValidation type="list" allowBlank="1" showInputMessage="1" showErrorMessage="1" sqref="VRY655070 WBU655070 WLQ655070 WVM655070 E720606 JA720606 SW720606 ACS720606 AMO720606 AWK720606 BGG720606 BQC720606 BZY720606 CJU720606 CTQ720606 DDM720606 DNI720606 DXE720606 EHA720606 EQW720606 FAS720606 FKO720606 FUK720606 GEG720606 GOC720606 GXY720606 HHU720606 HRQ720606 IBM720606 ILI720606 IVE720606 JFA720606 JOW720606 JYS720606 KIO720606 KSK720606 LCG720606 LMC720606 LVY720606 MFU720606 MPQ720606 MZM720606 NJI720606 NTE720606 ODA720606 OMW720606 OWS720606 PGO720606 PQK720606 QAG720606 QKC720606 QTY720606 RDU720606 RNQ720606 RXM720606 SHI720606 SRE720606 TBA720606 TKW720606 TUS720606 UEO720606 UOK720606 UYG720606 VIC720606 VRY720606 WBU720606 WLQ720606 WVM720606 E786142 JA786142 SW786142 ACS786142 AMO786142 AWK786142 BGG786142 BQC786142 BZY786142 CJU786142 CTQ786142 DDM786142 DNI786142 DXE786142 EHA786142 EQW786142 FAS786142 FKO786142 FUK786142 GEG786142 GOC786142 GXY786142 HHU786142 HRQ786142 IBM786142 ILI786142 IVE786142 JFA786142 JOW786142 JYS786142 KIO786142 KSK786142">
      <formula1>$I$2:$I$8</formula1>
    </dataValidation>
    <dataValidation type="list" allowBlank="1" showInputMessage="1" showErrorMessage="1" sqref="LCG786142 LMC786142 LVY786142 MFU786142 MPQ786142 MZM786142 NJI786142 NTE786142 ODA786142 OMW786142 OWS786142 PGO786142 PQK786142 QAG786142 QKC786142 QTY786142 RDU786142 RNQ786142 RXM786142 SHI786142 SRE786142 TBA786142 TKW786142 TUS786142 UEO786142 UOK786142 UYG786142 VIC786142 VRY786142 WBU786142 WLQ786142 WVM786142 E851678 JA851678 SW851678 ACS851678 AMO851678 AWK851678 BGG851678 BQC851678 BZY851678 CJU851678 CTQ851678 DDM851678 DNI851678 DXE851678 EHA851678 EQW851678 FAS851678 FKO851678 FUK851678 GEG851678 GOC851678 GXY851678 HHU851678 HRQ851678 IBM851678 ILI851678 IVE851678 JFA851678 JOW851678 JYS851678 KIO851678 KSK851678 LCG851678 LMC851678 LVY851678 MFU851678 MPQ851678 MZM851678 NJI851678 NTE851678 ODA851678 OMW851678 OWS851678 PGO851678 PQK851678 QAG851678 QKC851678 QTY851678 RDU851678 RNQ851678 RXM851678 SHI851678 SRE851678 TBA851678 TKW851678 TUS851678 UEO851678 UOK851678 UYG851678 VIC851678 VRY851678 WBU851678 WLQ851678 WVM851678 E917214 JA917214 SW917214 ACS917214">
      <formula1>$I$2:$I$8</formula1>
    </dataValidation>
    <dataValidation type="list" allowBlank="1" showInputMessage="1" showErrorMessage="1" sqref="AMO917214 AWK917214 BGG917214 BQC917214 BZY917214 CJU917214 CTQ917214 DDM917214 DNI917214 DXE917214 EHA917214 EQW917214 FAS917214 FKO917214 FUK917214 GEG917214 GOC917214 GXY917214 HHU917214 HRQ917214 IBM917214 ILI917214 IVE917214 JFA917214 JOW917214 JYS917214 KIO917214 KSK917214 LCG917214 LMC917214 LVY917214 MFU917214 MPQ917214 MZM917214 NJI917214 NTE917214 ODA917214 OMW917214 OWS917214 PGO917214 PQK917214 QAG917214 QKC917214 QTY917214 RDU917214 RNQ917214 RXM917214 SHI917214 SRE917214 TBA917214 TKW917214 TUS917214 UEO917214 UOK917214 UYG917214 VIC917214 VRY917214 WBU917214 WLQ917214 WVM917214 E982750 JA982750 SW982750 ACS982750 AMO982750 AWK982750 BGG982750 BQC982750 BZY982750 CJU982750 CTQ982750 DDM982750 DNI982750 DXE982750 EHA982750 EQW982750 FAS982750 FKO982750 FUK982750 GEG982750 GOC982750 GXY982750 HHU982750 HRQ982750 IBM982750 ILI982750 IVE982750 JFA982750 JOW982750 JYS982750 KIO982750 KSK982750 LCG982750 LMC982750 LVY982750 MFU982750 MPQ982750 MZM982750 NJI982750 NTE982750">
      <formula1>$I$2:$I$8</formula1>
    </dataValidation>
    <dataValidation type="list" allowBlank="1" showInputMessage="1" showErrorMessage="1" sqref="ODA982750 OMW982750 OWS982750 PGO982750 PQK982750 QAG982750 QKC982750 QTY982750 RDU982750 RNQ982750 RXM982750 SHI982750 SRE982750 TBA982750 TKW982750 TUS982750 UEO982750 UOK982750 UYG982750 VIC982750 VRY982750 WBU982750 WLQ982750 WVM982750">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J51"/>
  <sheetViews>
    <sheetView zoomScale="90" zoomScaleNormal="90" workbookViewId="0" topLeftCell="A1">
      <selection activeCell="B32" sqref="B32:F32"/>
    </sheetView>
  </sheetViews>
  <sheetFormatPr defaultColWidth="11.421875" defaultRowHeight="15"/>
  <cols>
    <col min="1" max="1" width="33.421875" style="23" customWidth="1"/>
    <col min="2" max="2" width="11.421875" style="23" customWidth="1"/>
    <col min="3" max="3" width="14.28125" style="23" customWidth="1"/>
    <col min="4" max="4" width="25.57421875" style="23" customWidth="1"/>
    <col min="5" max="5" width="14.28125" style="23" customWidth="1"/>
    <col min="6" max="6" width="75.7109375" style="23" customWidth="1"/>
    <col min="7" max="7" width="19.140625" style="23" customWidth="1"/>
    <col min="8" max="8" width="14.7109375" style="23" customWidth="1"/>
    <col min="9" max="9" width="52.8515625" style="23" customWidth="1"/>
    <col min="10" max="10" width="14.421875" style="23" customWidth="1"/>
    <col min="11" max="11" width="10.7109375" style="23" customWidth="1"/>
    <col min="12" max="12" width="20.57421875" style="23" customWidth="1"/>
    <col min="13" max="13" width="15.140625" style="23" customWidth="1"/>
    <col min="14" max="14" width="14.421875" style="23" bestFit="1" customWidth="1"/>
    <col min="15" max="15" width="15.14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25.574218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66" width="14.421875" style="23" customWidth="1"/>
    <col min="267" max="267" width="10.7109375" style="23" customWidth="1"/>
    <col min="268" max="268" width="20.57421875" style="23" customWidth="1"/>
    <col min="269" max="269" width="15.140625" style="23" customWidth="1"/>
    <col min="270" max="270" width="14.421875" style="23" bestFit="1" customWidth="1"/>
    <col min="271" max="271" width="15.14062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25.574218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2" width="14.421875" style="23" customWidth="1"/>
    <col min="523" max="523" width="10.7109375" style="23" customWidth="1"/>
    <col min="524" max="524" width="20.57421875" style="23" customWidth="1"/>
    <col min="525" max="525" width="15.140625" style="23" customWidth="1"/>
    <col min="526" max="526" width="14.421875" style="23" bestFit="1" customWidth="1"/>
    <col min="527" max="527" width="15.14062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25.574218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78" width="14.421875" style="23" customWidth="1"/>
    <col min="779" max="779" width="10.7109375" style="23" customWidth="1"/>
    <col min="780" max="780" width="20.57421875" style="23" customWidth="1"/>
    <col min="781" max="781" width="15.140625" style="23" customWidth="1"/>
    <col min="782" max="782" width="14.421875" style="23" bestFit="1" customWidth="1"/>
    <col min="783" max="783" width="15.14062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25.574218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4" width="14.421875" style="23" customWidth="1"/>
    <col min="1035" max="1035" width="10.7109375" style="23" customWidth="1"/>
    <col min="1036" max="1036" width="20.57421875" style="23" customWidth="1"/>
    <col min="1037" max="1037" width="15.140625" style="23" customWidth="1"/>
    <col min="1038" max="1038" width="14.421875" style="23" bestFit="1" customWidth="1"/>
    <col min="1039" max="1039" width="15.14062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25.574218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0" width="14.421875" style="23" customWidth="1"/>
    <col min="1291" max="1291" width="10.7109375" style="23" customWidth="1"/>
    <col min="1292" max="1292" width="20.57421875" style="23" customWidth="1"/>
    <col min="1293" max="1293" width="15.140625" style="23" customWidth="1"/>
    <col min="1294" max="1294" width="14.421875" style="23" bestFit="1" customWidth="1"/>
    <col min="1295" max="1295" width="15.14062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25.574218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46" width="14.421875" style="23" customWidth="1"/>
    <col min="1547" max="1547" width="10.7109375" style="23" customWidth="1"/>
    <col min="1548" max="1548" width="20.57421875" style="23" customWidth="1"/>
    <col min="1549" max="1549" width="15.140625" style="23" customWidth="1"/>
    <col min="1550" max="1550" width="14.421875" style="23" bestFit="1" customWidth="1"/>
    <col min="1551" max="1551" width="15.14062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25.574218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2" width="14.421875" style="23" customWidth="1"/>
    <col min="1803" max="1803" width="10.7109375" style="23" customWidth="1"/>
    <col min="1804" max="1804" width="20.57421875" style="23" customWidth="1"/>
    <col min="1805" max="1805" width="15.140625" style="23" customWidth="1"/>
    <col min="1806" max="1806" width="14.421875" style="23" bestFit="1" customWidth="1"/>
    <col min="1807" max="1807" width="15.14062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25.574218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58" width="14.421875" style="23" customWidth="1"/>
    <col min="2059" max="2059" width="10.7109375" style="23" customWidth="1"/>
    <col min="2060" max="2060" width="20.57421875" style="23" customWidth="1"/>
    <col min="2061" max="2061" width="15.140625" style="23" customWidth="1"/>
    <col min="2062" max="2062" width="14.421875" style="23" bestFit="1" customWidth="1"/>
    <col min="2063" max="2063" width="15.14062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25.574218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4" width="14.421875" style="23" customWidth="1"/>
    <col min="2315" max="2315" width="10.7109375" style="23" customWidth="1"/>
    <col min="2316" max="2316" width="20.57421875" style="23" customWidth="1"/>
    <col min="2317" max="2317" width="15.140625" style="23" customWidth="1"/>
    <col min="2318" max="2318" width="14.421875" style="23" bestFit="1" customWidth="1"/>
    <col min="2319" max="2319" width="15.14062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25.574218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0" width="14.421875" style="23" customWidth="1"/>
    <col min="2571" max="2571" width="10.7109375" style="23" customWidth="1"/>
    <col min="2572" max="2572" width="20.57421875" style="23" customWidth="1"/>
    <col min="2573" max="2573" width="15.140625" style="23" customWidth="1"/>
    <col min="2574" max="2574" width="14.421875" style="23" bestFit="1" customWidth="1"/>
    <col min="2575" max="2575" width="15.14062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25.574218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26" width="14.421875" style="23" customWidth="1"/>
    <col min="2827" max="2827" width="10.7109375" style="23" customWidth="1"/>
    <col min="2828" max="2828" width="20.57421875" style="23" customWidth="1"/>
    <col min="2829" max="2829" width="15.140625" style="23" customWidth="1"/>
    <col min="2830" max="2830" width="14.421875" style="23" bestFit="1" customWidth="1"/>
    <col min="2831" max="2831" width="15.14062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25.574218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2" width="14.421875" style="23" customWidth="1"/>
    <col min="3083" max="3083" width="10.7109375" style="23" customWidth="1"/>
    <col min="3084" max="3084" width="20.57421875" style="23" customWidth="1"/>
    <col min="3085" max="3085" width="15.140625" style="23" customWidth="1"/>
    <col min="3086" max="3086" width="14.421875" style="23" bestFit="1" customWidth="1"/>
    <col min="3087" max="3087" width="15.14062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25.574218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38" width="14.421875" style="23" customWidth="1"/>
    <col min="3339" max="3339" width="10.7109375" style="23" customWidth="1"/>
    <col min="3340" max="3340" width="20.57421875" style="23" customWidth="1"/>
    <col min="3341" max="3341" width="15.140625" style="23" customWidth="1"/>
    <col min="3342" max="3342" width="14.421875" style="23" bestFit="1" customWidth="1"/>
    <col min="3343" max="3343" width="15.14062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25.574218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4" width="14.421875" style="23" customWidth="1"/>
    <col min="3595" max="3595" width="10.7109375" style="23" customWidth="1"/>
    <col min="3596" max="3596" width="20.57421875" style="23" customWidth="1"/>
    <col min="3597" max="3597" width="15.140625" style="23" customWidth="1"/>
    <col min="3598" max="3598" width="14.421875" style="23" bestFit="1" customWidth="1"/>
    <col min="3599" max="3599" width="15.14062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25.574218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0" width="14.421875" style="23" customWidth="1"/>
    <col min="3851" max="3851" width="10.7109375" style="23" customWidth="1"/>
    <col min="3852" max="3852" width="20.57421875" style="23" customWidth="1"/>
    <col min="3853" max="3853" width="15.140625" style="23" customWidth="1"/>
    <col min="3854" max="3854" width="14.421875" style="23" bestFit="1" customWidth="1"/>
    <col min="3855" max="3855" width="15.14062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25.574218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06" width="14.421875" style="23" customWidth="1"/>
    <col min="4107" max="4107" width="10.7109375" style="23" customWidth="1"/>
    <col min="4108" max="4108" width="20.57421875" style="23" customWidth="1"/>
    <col min="4109" max="4109" width="15.140625" style="23" customWidth="1"/>
    <col min="4110" max="4110" width="14.421875" style="23" bestFit="1" customWidth="1"/>
    <col min="4111" max="4111" width="15.14062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25.574218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2" width="14.421875" style="23" customWidth="1"/>
    <col min="4363" max="4363" width="10.7109375" style="23" customWidth="1"/>
    <col min="4364" max="4364" width="20.57421875" style="23" customWidth="1"/>
    <col min="4365" max="4365" width="15.140625" style="23" customWidth="1"/>
    <col min="4366" max="4366" width="14.421875" style="23" bestFit="1" customWidth="1"/>
    <col min="4367" max="4367" width="15.14062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25.574218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18" width="14.421875" style="23" customWidth="1"/>
    <col min="4619" max="4619" width="10.7109375" style="23" customWidth="1"/>
    <col min="4620" max="4620" width="20.57421875" style="23" customWidth="1"/>
    <col min="4621" max="4621" width="15.140625" style="23" customWidth="1"/>
    <col min="4622" max="4622" width="14.421875" style="23" bestFit="1" customWidth="1"/>
    <col min="4623" max="4623" width="15.14062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25.574218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4" width="14.421875" style="23" customWidth="1"/>
    <col min="4875" max="4875" width="10.7109375" style="23" customWidth="1"/>
    <col min="4876" max="4876" width="20.57421875" style="23" customWidth="1"/>
    <col min="4877" max="4877" width="15.140625" style="23" customWidth="1"/>
    <col min="4878" max="4878" width="14.421875" style="23" bestFit="1" customWidth="1"/>
    <col min="4879" max="4879" width="15.14062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25.574218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0" width="14.421875" style="23" customWidth="1"/>
    <col min="5131" max="5131" width="10.7109375" style="23" customWidth="1"/>
    <col min="5132" max="5132" width="20.57421875" style="23" customWidth="1"/>
    <col min="5133" max="5133" width="15.140625" style="23" customWidth="1"/>
    <col min="5134" max="5134" width="14.421875" style="23" bestFit="1" customWidth="1"/>
    <col min="5135" max="5135" width="15.14062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25.574218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86" width="14.421875" style="23" customWidth="1"/>
    <col min="5387" max="5387" width="10.7109375" style="23" customWidth="1"/>
    <col min="5388" max="5388" width="20.57421875" style="23" customWidth="1"/>
    <col min="5389" max="5389" width="15.140625" style="23" customWidth="1"/>
    <col min="5390" max="5390" width="14.421875" style="23" bestFit="1" customWidth="1"/>
    <col min="5391" max="5391" width="15.14062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25.574218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2" width="14.421875" style="23" customWidth="1"/>
    <col min="5643" max="5643" width="10.7109375" style="23" customWidth="1"/>
    <col min="5644" max="5644" width="20.57421875" style="23" customWidth="1"/>
    <col min="5645" max="5645" width="15.140625" style="23" customWidth="1"/>
    <col min="5646" max="5646" width="14.421875" style="23" bestFit="1" customWidth="1"/>
    <col min="5647" max="5647" width="15.14062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25.574218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898" width="14.421875" style="23" customWidth="1"/>
    <col min="5899" max="5899" width="10.7109375" style="23" customWidth="1"/>
    <col min="5900" max="5900" width="20.57421875" style="23" customWidth="1"/>
    <col min="5901" max="5901" width="15.140625" style="23" customWidth="1"/>
    <col min="5902" max="5902" width="14.421875" style="23" bestFit="1" customWidth="1"/>
    <col min="5903" max="5903" width="15.14062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25.574218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4" width="14.421875" style="23" customWidth="1"/>
    <col min="6155" max="6155" width="10.7109375" style="23" customWidth="1"/>
    <col min="6156" max="6156" width="20.57421875" style="23" customWidth="1"/>
    <col min="6157" max="6157" width="15.140625" style="23" customWidth="1"/>
    <col min="6158" max="6158" width="14.421875" style="23" bestFit="1" customWidth="1"/>
    <col min="6159" max="6159" width="15.14062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25.574218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0" width="14.421875" style="23" customWidth="1"/>
    <col min="6411" max="6411" width="10.7109375" style="23" customWidth="1"/>
    <col min="6412" max="6412" width="20.57421875" style="23" customWidth="1"/>
    <col min="6413" max="6413" width="15.140625" style="23" customWidth="1"/>
    <col min="6414" max="6414" width="14.421875" style="23" bestFit="1" customWidth="1"/>
    <col min="6415" max="6415" width="15.14062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25.574218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66" width="14.421875" style="23" customWidth="1"/>
    <col min="6667" max="6667" width="10.7109375" style="23" customWidth="1"/>
    <col min="6668" max="6668" width="20.57421875" style="23" customWidth="1"/>
    <col min="6669" max="6669" width="15.140625" style="23" customWidth="1"/>
    <col min="6670" max="6670" width="14.421875" style="23" bestFit="1" customWidth="1"/>
    <col min="6671" max="6671" width="15.14062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25.574218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2" width="14.421875" style="23" customWidth="1"/>
    <col min="6923" max="6923" width="10.7109375" style="23" customWidth="1"/>
    <col min="6924" max="6924" width="20.57421875" style="23" customWidth="1"/>
    <col min="6925" max="6925" width="15.140625" style="23" customWidth="1"/>
    <col min="6926" max="6926" width="14.421875" style="23" bestFit="1" customWidth="1"/>
    <col min="6927" max="6927" width="15.14062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25.574218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78" width="14.421875" style="23" customWidth="1"/>
    <col min="7179" max="7179" width="10.7109375" style="23" customWidth="1"/>
    <col min="7180" max="7180" width="20.57421875" style="23" customWidth="1"/>
    <col min="7181" max="7181" width="15.140625" style="23" customWidth="1"/>
    <col min="7182" max="7182" width="14.421875" style="23" bestFit="1" customWidth="1"/>
    <col min="7183" max="7183" width="15.14062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25.574218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4" width="14.421875" style="23" customWidth="1"/>
    <col min="7435" max="7435" width="10.7109375" style="23" customWidth="1"/>
    <col min="7436" max="7436" width="20.57421875" style="23" customWidth="1"/>
    <col min="7437" max="7437" width="15.140625" style="23" customWidth="1"/>
    <col min="7438" max="7438" width="14.421875" style="23" bestFit="1" customWidth="1"/>
    <col min="7439" max="7439" width="15.14062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25.574218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0" width="14.421875" style="23" customWidth="1"/>
    <col min="7691" max="7691" width="10.7109375" style="23" customWidth="1"/>
    <col min="7692" max="7692" width="20.57421875" style="23" customWidth="1"/>
    <col min="7693" max="7693" width="15.140625" style="23" customWidth="1"/>
    <col min="7694" max="7694" width="14.421875" style="23" bestFit="1" customWidth="1"/>
    <col min="7695" max="7695" width="15.14062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25.574218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46" width="14.421875" style="23" customWidth="1"/>
    <col min="7947" max="7947" width="10.7109375" style="23" customWidth="1"/>
    <col min="7948" max="7948" width="20.57421875" style="23" customWidth="1"/>
    <col min="7949" max="7949" width="15.140625" style="23" customWidth="1"/>
    <col min="7950" max="7950" width="14.421875" style="23" bestFit="1" customWidth="1"/>
    <col min="7951" max="7951" width="15.14062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25.574218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2" width="14.421875" style="23" customWidth="1"/>
    <col min="8203" max="8203" width="10.7109375" style="23" customWidth="1"/>
    <col min="8204" max="8204" width="20.57421875" style="23" customWidth="1"/>
    <col min="8205" max="8205" width="15.140625" style="23" customWidth="1"/>
    <col min="8206" max="8206" width="14.421875" style="23" bestFit="1" customWidth="1"/>
    <col min="8207" max="8207" width="15.14062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25.574218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58" width="14.421875" style="23" customWidth="1"/>
    <col min="8459" max="8459" width="10.7109375" style="23" customWidth="1"/>
    <col min="8460" max="8460" width="20.57421875" style="23" customWidth="1"/>
    <col min="8461" max="8461" width="15.140625" style="23" customWidth="1"/>
    <col min="8462" max="8462" width="14.421875" style="23" bestFit="1" customWidth="1"/>
    <col min="8463" max="8463" width="15.14062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25.574218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4" width="14.421875" style="23" customWidth="1"/>
    <col min="8715" max="8715" width="10.7109375" style="23" customWidth="1"/>
    <col min="8716" max="8716" width="20.57421875" style="23" customWidth="1"/>
    <col min="8717" max="8717" width="15.140625" style="23" customWidth="1"/>
    <col min="8718" max="8718" width="14.421875" style="23" bestFit="1" customWidth="1"/>
    <col min="8719" max="8719" width="15.14062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25.574218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0" width="14.421875" style="23" customWidth="1"/>
    <col min="8971" max="8971" width="10.7109375" style="23" customWidth="1"/>
    <col min="8972" max="8972" width="20.57421875" style="23" customWidth="1"/>
    <col min="8973" max="8973" width="15.140625" style="23" customWidth="1"/>
    <col min="8974" max="8974" width="14.421875" style="23" bestFit="1" customWidth="1"/>
    <col min="8975" max="8975" width="15.14062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25.574218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26" width="14.421875" style="23" customWidth="1"/>
    <col min="9227" max="9227" width="10.7109375" style="23" customWidth="1"/>
    <col min="9228" max="9228" width="20.57421875" style="23" customWidth="1"/>
    <col min="9229" max="9229" width="15.140625" style="23" customWidth="1"/>
    <col min="9230" max="9230" width="14.421875" style="23" bestFit="1" customWidth="1"/>
    <col min="9231" max="9231" width="15.14062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25.574218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2" width="14.421875" style="23" customWidth="1"/>
    <col min="9483" max="9483" width="10.7109375" style="23" customWidth="1"/>
    <col min="9484" max="9484" width="20.57421875" style="23" customWidth="1"/>
    <col min="9485" max="9485" width="15.140625" style="23" customWidth="1"/>
    <col min="9486" max="9486" width="14.421875" style="23" bestFit="1" customWidth="1"/>
    <col min="9487" max="9487" width="15.14062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25.574218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38" width="14.421875" style="23" customWidth="1"/>
    <col min="9739" max="9739" width="10.7109375" style="23" customWidth="1"/>
    <col min="9740" max="9740" width="20.57421875" style="23" customWidth="1"/>
    <col min="9741" max="9741" width="15.140625" style="23" customWidth="1"/>
    <col min="9742" max="9742" width="14.421875" style="23" bestFit="1" customWidth="1"/>
    <col min="9743" max="9743" width="15.14062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25.574218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4" width="14.421875" style="23" customWidth="1"/>
    <col min="9995" max="9995" width="10.7109375" style="23" customWidth="1"/>
    <col min="9996" max="9996" width="20.57421875" style="23" customWidth="1"/>
    <col min="9997" max="9997" width="15.140625" style="23" customWidth="1"/>
    <col min="9998" max="9998" width="14.421875" style="23" bestFit="1" customWidth="1"/>
    <col min="9999" max="9999" width="15.14062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25.574218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0" width="14.421875" style="23" customWidth="1"/>
    <col min="10251" max="10251" width="10.7109375" style="23" customWidth="1"/>
    <col min="10252" max="10252" width="20.57421875" style="23" customWidth="1"/>
    <col min="10253" max="10253" width="15.140625" style="23" customWidth="1"/>
    <col min="10254" max="10254" width="14.421875" style="23" bestFit="1" customWidth="1"/>
    <col min="10255" max="10255" width="15.14062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25.574218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06" width="14.421875" style="23" customWidth="1"/>
    <col min="10507" max="10507" width="10.7109375" style="23" customWidth="1"/>
    <col min="10508" max="10508" width="20.57421875" style="23" customWidth="1"/>
    <col min="10509" max="10509" width="15.140625" style="23" customWidth="1"/>
    <col min="10510" max="10510" width="14.421875" style="23" bestFit="1" customWidth="1"/>
    <col min="10511" max="10511" width="15.14062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25.574218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2" width="14.421875" style="23" customWidth="1"/>
    <col min="10763" max="10763" width="10.7109375" style="23" customWidth="1"/>
    <col min="10764" max="10764" width="20.57421875" style="23" customWidth="1"/>
    <col min="10765" max="10765" width="15.140625" style="23" customWidth="1"/>
    <col min="10766" max="10766" width="14.421875" style="23" bestFit="1" customWidth="1"/>
    <col min="10767" max="10767" width="15.14062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25.574218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18" width="14.421875" style="23" customWidth="1"/>
    <col min="11019" max="11019" width="10.7109375" style="23" customWidth="1"/>
    <col min="11020" max="11020" width="20.57421875" style="23" customWidth="1"/>
    <col min="11021" max="11021" width="15.140625" style="23" customWidth="1"/>
    <col min="11022" max="11022" width="14.421875" style="23" bestFit="1" customWidth="1"/>
    <col min="11023" max="11023" width="15.14062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25.574218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4" width="14.421875" style="23" customWidth="1"/>
    <col min="11275" max="11275" width="10.7109375" style="23" customWidth="1"/>
    <col min="11276" max="11276" width="20.57421875" style="23" customWidth="1"/>
    <col min="11277" max="11277" width="15.140625" style="23" customWidth="1"/>
    <col min="11278" max="11278" width="14.421875" style="23" bestFit="1" customWidth="1"/>
    <col min="11279" max="11279" width="15.14062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25.574218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0" width="14.421875" style="23" customWidth="1"/>
    <col min="11531" max="11531" width="10.7109375" style="23" customWidth="1"/>
    <col min="11532" max="11532" width="20.57421875" style="23" customWidth="1"/>
    <col min="11533" max="11533" width="15.140625" style="23" customWidth="1"/>
    <col min="11534" max="11534" width="14.421875" style="23" bestFit="1" customWidth="1"/>
    <col min="11535" max="11535" width="15.14062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25.574218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86" width="14.421875" style="23" customWidth="1"/>
    <col min="11787" max="11787" width="10.7109375" style="23" customWidth="1"/>
    <col min="11788" max="11788" width="20.57421875" style="23" customWidth="1"/>
    <col min="11789" max="11789" width="15.140625" style="23" customWidth="1"/>
    <col min="11790" max="11790" width="14.421875" style="23" bestFit="1" customWidth="1"/>
    <col min="11791" max="11791" width="15.14062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25.574218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2" width="14.421875" style="23" customWidth="1"/>
    <col min="12043" max="12043" width="10.7109375" style="23" customWidth="1"/>
    <col min="12044" max="12044" width="20.57421875" style="23" customWidth="1"/>
    <col min="12045" max="12045" width="15.140625" style="23" customWidth="1"/>
    <col min="12046" max="12046" width="14.421875" style="23" bestFit="1" customWidth="1"/>
    <col min="12047" max="12047" width="15.14062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25.574218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298" width="14.421875" style="23" customWidth="1"/>
    <col min="12299" max="12299" width="10.7109375" style="23" customWidth="1"/>
    <col min="12300" max="12300" width="20.57421875" style="23" customWidth="1"/>
    <col min="12301" max="12301" width="15.140625" style="23" customWidth="1"/>
    <col min="12302" max="12302" width="14.421875" style="23" bestFit="1" customWidth="1"/>
    <col min="12303" max="12303" width="15.14062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25.574218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4" width="14.421875" style="23" customWidth="1"/>
    <col min="12555" max="12555" width="10.7109375" style="23" customWidth="1"/>
    <col min="12556" max="12556" width="20.57421875" style="23" customWidth="1"/>
    <col min="12557" max="12557" width="15.140625" style="23" customWidth="1"/>
    <col min="12558" max="12558" width="14.421875" style="23" bestFit="1" customWidth="1"/>
    <col min="12559" max="12559" width="15.14062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25.574218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0" width="14.421875" style="23" customWidth="1"/>
    <col min="12811" max="12811" width="10.7109375" style="23" customWidth="1"/>
    <col min="12812" max="12812" width="20.57421875" style="23" customWidth="1"/>
    <col min="12813" max="12813" width="15.140625" style="23" customWidth="1"/>
    <col min="12814" max="12814" width="14.421875" style="23" bestFit="1" customWidth="1"/>
    <col min="12815" max="12815" width="15.14062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25.574218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66" width="14.421875" style="23" customWidth="1"/>
    <col min="13067" max="13067" width="10.7109375" style="23" customWidth="1"/>
    <col min="13068" max="13068" width="20.57421875" style="23" customWidth="1"/>
    <col min="13069" max="13069" width="15.140625" style="23" customWidth="1"/>
    <col min="13070" max="13070" width="14.421875" style="23" bestFit="1" customWidth="1"/>
    <col min="13071" max="13071" width="15.14062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25.574218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2" width="14.421875" style="23" customWidth="1"/>
    <col min="13323" max="13323" width="10.7109375" style="23" customWidth="1"/>
    <col min="13324" max="13324" width="20.57421875" style="23" customWidth="1"/>
    <col min="13325" max="13325" width="15.140625" style="23" customWidth="1"/>
    <col min="13326" max="13326" width="14.421875" style="23" bestFit="1" customWidth="1"/>
    <col min="13327" max="13327" width="15.14062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25.574218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78" width="14.421875" style="23" customWidth="1"/>
    <col min="13579" max="13579" width="10.7109375" style="23" customWidth="1"/>
    <col min="13580" max="13580" width="20.57421875" style="23" customWidth="1"/>
    <col min="13581" max="13581" width="15.140625" style="23" customWidth="1"/>
    <col min="13582" max="13582" width="14.421875" style="23" bestFit="1" customWidth="1"/>
    <col min="13583" max="13583" width="15.14062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25.574218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4" width="14.421875" style="23" customWidth="1"/>
    <col min="13835" max="13835" width="10.7109375" style="23" customWidth="1"/>
    <col min="13836" max="13836" width="20.57421875" style="23" customWidth="1"/>
    <col min="13837" max="13837" width="15.140625" style="23" customWidth="1"/>
    <col min="13838" max="13838" width="14.421875" style="23" bestFit="1" customWidth="1"/>
    <col min="13839" max="13839" width="15.14062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25.574218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0" width="14.421875" style="23" customWidth="1"/>
    <col min="14091" max="14091" width="10.7109375" style="23" customWidth="1"/>
    <col min="14092" max="14092" width="20.57421875" style="23" customWidth="1"/>
    <col min="14093" max="14093" width="15.140625" style="23" customWidth="1"/>
    <col min="14094" max="14094" width="14.421875" style="23" bestFit="1" customWidth="1"/>
    <col min="14095" max="14095" width="15.14062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25.574218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46" width="14.421875" style="23" customWidth="1"/>
    <col min="14347" max="14347" width="10.7109375" style="23" customWidth="1"/>
    <col min="14348" max="14348" width="20.57421875" style="23" customWidth="1"/>
    <col min="14349" max="14349" width="15.140625" style="23" customWidth="1"/>
    <col min="14350" max="14350" width="14.421875" style="23" bestFit="1" customWidth="1"/>
    <col min="14351" max="14351" width="15.14062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25.574218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2" width="14.421875" style="23" customWidth="1"/>
    <col min="14603" max="14603" width="10.7109375" style="23" customWidth="1"/>
    <col min="14604" max="14604" width="20.57421875" style="23" customWidth="1"/>
    <col min="14605" max="14605" width="15.140625" style="23" customWidth="1"/>
    <col min="14606" max="14606" width="14.421875" style="23" bestFit="1" customWidth="1"/>
    <col min="14607" max="14607" width="15.14062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25.574218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58" width="14.421875" style="23" customWidth="1"/>
    <col min="14859" max="14859" width="10.7109375" style="23" customWidth="1"/>
    <col min="14860" max="14860" width="20.57421875" style="23" customWidth="1"/>
    <col min="14861" max="14861" width="15.140625" style="23" customWidth="1"/>
    <col min="14862" max="14862" width="14.421875" style="23" bestFit="1" customWidth="1"/>
    <col min="14863" max="14863" width="15.14062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25.574218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4" width="14.421875" style="23" customWidth="1"/>
    <col min="15115" max="15115" width="10.7109375" style="23" customWidth="1"/>
    <col min="15116" max="15116" width="20.57421875" style="23" customWidth="1"/>
    <col min="15117" max="15117" width="15.140625" style="23" customWidth="1"/>
    <col min="15118" max="15118" width="14.421875" style="23" bestFit="1" customWidth="1"/>
    <col min="15119" max="15119" width="15.14062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25.574218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0" width="14.421875" style="23" customWidth="1"/>
    <col min="15371" max="15371" width="10.7109375" style="23" customWidth="1"/>
    <col min="15372" max="15372" width="20.57421875" style="23" customWidth="1"/>
    <col min="15373" max="15373" width="15.140625" style="23" customWidth="1"/>
    <col min="15374" max="15374" width="14.421875" style="23" bestFit="1" customWidth="1"/>
    <col min="15375" max="15375" width="15.14062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25.574218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26" width="14.421875" style="23" customWidth="1"/>
    <col min="15627" max="15627" width="10.7109375" style="23" customWidth="1"/>
    <col min="15628" max="15628" width="20.57421875" style="23" customWidth="1"/>
    <col min="15629" max="15629" width="15.140625" style="23" customWidth="1"/>
    <col min="15630" max="15630" width="14.421875" style="23" bestFit="1" customWidth="1"/>
    <col min="15631" max="15631" width="15.14062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25.574218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2" width="14.421875" style="23" customWidth="1"/>
    <col min="15883" max="15883" width="10.7109375" style="23" customWidth="1"/>
    <col min="15884" max="15884" width="20.57421875" style="23" customWidth="1"/>
    <col min="15885" max="15885" width="15.140625" style="23" customWidth="1"/>
    <col min="15886" max="15886" width="14.421875" style="23" bestFit="1" customWidth="1"/>
    <col min="15887" max="15887" width="15.14062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25.574218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38" width="14.421875" style="23" customWidth="1"/>
    <col min="16139" max="16139" width="10.7109375" style="23" customWidth="1"/>
    <col min="16140" max="16140" width="20.57421875" style="23" customWidth="1"/>
    <col min="16141" max="16141" width="15.140625" style="23" customWidth="1"/>
    <col min="16142" max="16142" width="14.421875" style="23" bestFit="1" customWidth="1"/>
    <col min="16143" max="16143" width="15.14062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185" t="s">
        <v>47</v>
      </c>
      <c r="B7" s="352" t="s">
        <v>48</v>
      </c>
      <c r="C7" s="352"/>
      <c r="D7" s="352"/>
      <c r="E7" s="339" t="s">
        <v>49</v>
      </c>
      <c r="F7" s="339"/>
      <c r="G7" s="339"/>
      <c r="H7" s="22"/>
      <c r="BH7" s="27"/>
      <c r="BI7" s="27"/>
      <c r="BJ7" s="27"/>
    </row>
    <row r="8" spans="1:62" ht="53.25" customHeight="1">
      <c r="A8" s="69" t="str">
        <f>'Consolidado 2016'!C10</f>
        <v>Cumplimiento del plan de desarrollo</v>
      </c>
      <c r="B8" s="353">
        <f>'Consolidado 2016'!G10</f>
        <v>0.8</v>
      </c>
      <c r="C8" s="353"/>
      <c r="D8" s="353"/>
      <c r="E8" s="350" t="s">
        <v>43</v>
      </c>
      <c r="F8" s="350"/>
      <c r="G8" s="350"/>
      <c r="H8" s="22"/>
      <c r="BH8" s="27"/>
      <c r="BI8" s="49"/>
      <c r="BJ8" s="27"/>
    </row>
    <row r="9" spans="1:62" ht="15">
      <c r="A9" s="339" t="s">
        <v>50</v>
      </c>
      <c r="B9" s="339"/>
      <c r="C9" s="339"/>
      <c r="D9" s="339"/>
      <c r="E9" s="339"/>
      <c r="F9" s="339"/>
      <c r="G9" s="339"/>
      <c r="H9" s="22"/>
      <c r="BH9" s="27"/>
      <c r="BI9" s="50"/>
      <c r="BJ9" s="27"/>
    </row>
    <row r="10" spans="1:62" ht="38.25" customHeight="1">
      <c r="A10" s="351" t="str">
        <f>'Consolidado 2016'!E10</f>
        <v>Determinar el porcentaje de ejecución del Plan de Desarrollo</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60.75" customHeight="1">
      <c r="A12" s="351" t="str">
        <f>'Consolidado 2016'!D10</f>
        <v>Numero de actividades de los planes de acción ejecutadas a tiempo *100/numero de actividades programadas del plan de acción para el periodo</v>
      </c>
      <c r="B12" s="351"/>
      <c r="C12" s="351"/>
      <c r="D12" s="351"/>
      <c r="E12" s="351"/>
      <c r="F12" s="351"/>
      <c r="G12" s="351"/>
      <c r="H12" s="22"/>
      <c r="BH12" s="27"/>
      <c r="BI12" s="50"/>
      <c r="BJ12" s="27"/>
    </row>
    <row r="13" spans="1:62" ht="15">
      <c r="A13" s="339" t="s">
        <v>52</v>
      </c>
      <c r="B13" s="339"/>
      <c r="C13" s="339"/>
      <c r="D13" s="352" t="s">
        <v>53</v>
      </c>
      <c r="E13" s="352"/>
      <c r="F13" s="352"/>
      <c r="G13" s="352"/>
      <c r="H13" s="22"/>
      <c r="BH13" s="27"/>
      <c r="BI13" s="50"/>
      <c r="BJ13" s="27"/>
    </row>
    <row r="14" spans="1:62" ht="15">
      <c r="A14" s="347" t="s">
        <v>54</v>
      </c>
      <c r="B14" s="347"/>
      <c r="C14" s="347"/>
      <c r="D14" s="350" t="s">
        <v>33</v>
      </c>
      <c r="E14" s="350"/>
      <c r="F14" s="350"/>
      <c r="G14" s="350"/>
      <c r="H14" s="22"/>
      <c r="BH14" s="27"/>
      <c r="BI14" s="50"/>
      <c r="BJ14" s="27"/>
    </row>
    <row r="15" spans="1:62" ht="34.5" customHeight="1">
      <c r="A15" s="347"/>
      <c r="B15" s="347"/>
      <c r="C15" s="347"/>
      <c r="D15" s="350"/>
      <c r="E15" s="350"/>
      <c r="F15" s="350"/>
      <c r="G15" s="350"/>
      <c r="H15" s="22"/>
      <c r="BH15" s="27"/>
      <c r="BI15" s="50"/>
      <c r="BJ15" s="27"/>
    </row>
    <row r="16" spans="1:62" ht="15">
      <c r="A16" s="339" t="s">
        <v>55</v>
      </c>
      <c r="B16" s="339"/>
      <c r="C16" s="339"/>
      <c r="D16" s="339" t="s">
        <v>56</v>
      </c>
      <c r="E16" s="339"/>
      <c r="F16" s="339"/>
      <c r="G16" s="339"/>
      <c r="H16" s="22"/>
      <c r="BH16" s="27"/>
      <c r="BI16" s="50"/>
      <c r="BJ16" s="27"/>
    </row>
    <row r="17" spans="1:61" ht="15">
      <c r="A17" s="350" t="str">
        <f>'Consolidado 2016'!F10</f>
        <v>Cada 4 meses</v>
      </c>
      <c r="B17" s="350"/>
      <c r="C17" s="350"/>
      <c r="D17" s="350" t="s">
        <v>57</v>
      </c>
      <c r="E17" s="350"/>
      <c r="F17" s="350"/>
      <c r="G17" s="350"/>
      <c r="H17" s="22"/>
      <c r="BI17" s="51"/>
    </row>
    <row r="18" spans="1:8" ht="15">
      <c r="A18" s="350"/>
      <c r="B18" s="350"/>
      <c r="C18" s="350"/>
      <c r="D18" s="350"/>
      <c r="E18" s="350"/>
      <c r="F18" s="350"/>
      <c r="G18" s="350"/>
      <c r="H18" s="22"/>
    </row>
    <row r="19" spans="1:8" ht="15">
      <c r="A19" s="344" t="s">
        <v>58</v>
      </c>
      <c r="B19" s="348"/>
      <c r="C19" s="348"/>
      <c r="D19" s="348"/>
      <c r="E19" s="348"/>
      <c r="F19" s="344"/>
      <c r="G19" s="344"/>
      <c r="H19" s="22"/>
    </row>
    <row r="20" spans="1:8" ht="15">
      <c r="A20" s="28"/>
      <c r="B20" s="340" t="s">
        <v>59</v>
      </c>
      <c r="C20" s="340"/>
      <c r="D20" s="340"/>
      <c r="E20" s="340"/>
      <c r="F20" s="28"/>
      <c r="G20" s="28"/>
      <c r="H20" s="22"/>
    </row>
    <row r="21" spans="2:8" s="31" customFormat="1" ht="25.5">
      <c r="B21" s="340" t="s">
        <v>60</v>
      </c>
      <c r="C21" s="340"/>
      <c r="D21" s="183" t="s">
        <v>61</v>
      </c>
      <c r="E21" s="186" t="s">
        <v>48</v>
      </c>
      <c r="F21" s="30"/>
      <c r="H21" s="22"/>
    </row>
    <row r="22" spans="2:8" s="31" customFormat="1" ht="15">
      <c r="B22" s="363" t="s">
        <v>62</v>
      </c>
      <c r="C22" s="363"/>
      <c r="D22" s="56">
        <f>K51/J51</f>
        <v>0.8248587570621468</v>
      </c>
      <c r="E22" s="57">
        <v>0.8</v>
      </c>
      <c r="F22" s="41"/>
      <c r="H22" s="22"/>
    </row>
    <row r="23" spans="2:8" s="31" customFormat="1" ht="15">
      <c r="B23" s="363" t="s">
        <v>63</v>
      </c>
      <c r="C23" s="363"/>
      <c r="D23" s="56">
        <f>M51/L51</f>
        <v>0.7</v>
      </c>
      <c r="E23" s="57">
        <v>0.8</v>
      </c>
      <c r="F23" s="41"/>
      <c r="H23" s="22"/>
    </row>
    <row r="24" spans="2:8" s="31" customFormat="1" ht="15">
      <c r="B24" s="363" t="s">
        <v>64</v>
      </c>
      <c r="C24" s="363"/>
      <c r="D24" s="56">
        <f>O51/N51</f>
        <v>0.875</v>
      </c>
      <c r="E24" s="57">
        <v>0.8</v>
      </c>
      <c r="F24" s="53"/>
      <c r="H24" s="22"/>
    </row>
    <row r="25" spans="1:8" s="31" customFormat="1" ht="15">
      <c r="A25" s="28"/>
      <c r="B25" s="345"/>
      <c r="C25" s="345"/>
      <c r="D25" s="42"/>
      <c r="E25" s="43"/>
      <c r="F25" s="44"/>
      <c r="H25" s="22"/>
    </row>
    <row r="26" spans="1:8" ht="15">
      <c r="A26" s="346" t="s">
        <v>65</v>
      </c>
      <c r="B26" s="346"/>
      <c r="C26" s="346"/>
      <c r="D26" s="346"/>
      <c r="E26" s="346"/>
      <c r="F26" s="346"/>
      <c r="G26" s="346"/>
      <c r="H26" s="22"/>
    </row>
    <row r="27" spans="1:8" ht="15">
      <c r="A27" s="347"/>
      <c r="B27" s="347"/>
      <c r="C27" s="347"/>
      <c r="D27" s="347"/>
      <c r="E27" s="347"/>
      <c r="F27" s="347"/>
      <c r="G27" s="347"/>
      <c r="H27" s="22"/>
    </row>
    <row r="28" spans="1:8" ht="306.95" customHeight="1">
      <c r="A28" s="347"/>
      <c r="B28" s="347"/>
      <c r="C28" s="347"/>
      <c r="D28" s="347"/>
      <c r="E28" s="347"/>
      <c r="F28" s="347"/>
      <c r="G28" s="347"/>
      <c r="H28" s="22"/>
    </row>
    <row r="29" spans="1:8" ht="15">
      <c r="A29" s="348" t="s">
        <v>66</v>
      </c>
      <c r="B29" s="348"/>
      <c r="C29" s="348"/>
      <c r="D29" s="348"/>
      <c r="E29" s="348"/>
      <c r="F29" s="348"/>
      <c r="G29" s="348"/>
      <c r="H29" s="346"/>
    </row>
    <row r="30" spans="1:8" s="34" customFormat="1" ht="27" customHeight="1">
      <c r="A30" s="186" t="s">
        <v>60</v>
      </c>
      <c r="B30" s="349" t="s">
        <v>67</v>
      </c>
      <c r="C30" s="349"/>
      <c r="D30" s="349"/>
      <c r="E30" s="349"/>
      <c r="F30" s="349"/>
      <c r="G30" s="183" t="s">
        <v>68</v>
      </c>
      <c r="H30" s="183" t="s">
        <v>69</v>
      </c>
    </row>
    <row r="31" spans="1:8" ht="267.75" customHeight="1">
      <c r="A31" s="38" t="s">
        <v>529</v>
      </c>
      <c r="B31" s="343" t="s">
        <v>530</v>
      </c>
      <c r="C31" s="343"/>
      <c r="D31" s="343"/>
      <c r="E31" s="343"/>
      <c r="F31" s="343"/>
      <c r="G31" s="186"/>
      <c r="H31" s="229" t="s">
        <v>633</v>
      </c>
    </row>
    <row r="32" spans="1:8" ht="360.75" customHeight="1">
      <c r="A32" s="35" t="s">
        <v>63</v>
      </c>
      <c r="B32" s="355" t="s">
        <v>634</v>
      </c>
      <c r="C32" s="356"/>
      <c r="D32" s="356"/>
      <c r="E32" s="356"/>
      <c r="F32" s="357"/>
      <c r="G32" s="228" t="s">
        <v>146</v>
      </c>
      <c r="H32" s="35"/>
    </row>
    <row r="33" spans="1:8" ht="409.5" customHeight="1">
      <c r="A33" s="35" t="s">
        <v>71</v>
      </c>
      <c r="B33" s="343" t="s">
        <v>635</v>
      </c>
      <c r="C33" s="343"/>
      <c r="D33" s="343"/>
      <c r="E33" s="343"/>
      <c r="F33" s="343"/>
      <c r="G33" s="184"/>
      <c r="H33" s="35"/>
    </row>
    <row r="35" spans="9:15" ht="15">
      <c r="I35" s="360" t="s">
        <v>72</v>
      </c>
      <c r="J35" s="358">
        <v>43101</v>
      </c>
      <c r="K35" s="362"/>
      <c r="L35" s="358">
        <v>43221</v>
      </c>
      <c r="M35" s="362"/>
      <c r="N35" s="358">
        <v>43344</v>
      </c>
      <c r="O35" s="362"/>
    </row>
    <row r="36" spans="9:15" ht="63.75">
      <c r="I36" s="361"/>
      <c r="J36" s="183" t="s">
        <v>76</v>
      </c>
      <c r="K36" s="183" t="s">
        <v>77</v>
      </c>
      <c r="L36" s="183" t="s">
        <v>76</v>
      </c>
      <c r="M36" s="183" t="s">
        <v>77</v>
      </c>
      <c r="N36" s="183" t="s">
        <v>76</v>
      </c>
      <c r="O36" s="183" t="s">
        <v>77</v>
      </c>
    </row>
    <row r="37" spans="9:15" ht="15">
      <c r="I37" s="47" t="s">
        <v>92</v>
      </c>
      <c r="J37" s="37">
        <v>25</v>
      </c>
      <c r="K37" s="37">
        <v>17</v>
      </c>
      <c r="L37" s="184">
        <v>3</v>
      </c>
      <c r="M37" s="184">
        <v>3</v>
      </c>
      <c r="N37" s="184">
        <v>7</v>
      </c>
      <c r="O37" s="184">
        <v>5</v>
      </c>
    </row>
    <row r="38" spans="9:15" ht="15">
      <c r="I38" s="47" t="s">
        <v>231</v>
      </c>
      <c r="J38" s="37">
        <v>17</v>
      </c>
      <c r="K38" s="37">
        <v>13</v>
      </c>
      <c r="L38" s="184">
        <v>2</v>
      </c>
      <c r="M38" s="184">
        <v>2</v>
      </c>
      <c r="N38" s="184">
        <v>2</v>
      </c>
      <c r="O38" s="184">
        <v>2</v>
      </c>
    </row>
    <row r="39" spans="9:15" ht="15">
      <c r="I39" s="47" t="s">
        <v>234</v>
      </c>
      <c r="J39" s="37">
        <v>27</v>
      </c>
      <c r="K39" s="37">
        <v>20</v>
      </c>
      <c r="L39" s="184">
        <v>2</v>
      </c>
      <c r="M39" s="184">
        <v>1</v>
      </c>
      <c r="N39" s="184">
        <v>2</v>
      </c>
      <c r="O39" s="184">
        <v>2</v>
      </c>
    </row>
    <row r="40" spans="9:15" ht="15">
      <c r="I40" s="47" t="s">
        <v>235</v>
      </c>
      <c r="J40" s="37">
        <v>13</v>
      </c>
      <c r="K40" s="37">
        <v>11</v>
      </c>
      <c r="L40" s="184">
        <v>0</v>
      </c>
      <c r="M40" s="184">
        <v>0</v>
      </c>
      <c r="N40" s="184">
        <v>2</v>
      </c>
      <c r="O40" s="184">
        <v>1</v>
      </c>
    </row>
    <row r="41" spans="9:15" ht="15">
      <c r="I41" s="47" t="s">
        <v>82</v>
      </c>
      <c r="J41" s="37">
        <v>18</v>
      </c>
      <c r="K41" s="37">
        <v>15</v>
      </c>
      <c r="L41" s="184">
        <v>1</v>
      </c>
      <c r="M41" s="184">
        <v>1</v>
      </c>
      <c r="N41" s="184">
        <v>2</v>
      </c>
      <c r="O41" s="184">
        <v>2</v>
      </c>
    </row>
    <row r="42" spans="9:15" ht="15">
      <c r="I42" s="47" t="s">
        <v>91</v>
      </c>
      <c r="J42" s="37">
        <v>10</v>
      </c>
      <c r="K42" s="37">
        <v>7</v>
      </c>
      <c r="L42" s="184">
        <v>0</v>
      </c>
      <c r="M42" s="227">
        <v>0</v>
      </c>
      <c r="N42" s="184">
        <v>1</v>
      </c>
      <c r="O42" s="184">
        <v>1</v>
      </c>
    </row>
    <row r="43" spans="9:15" ht="15">
      <c r="I43" s="47" t="s">
        <v>236</v>
      </c>
      <c r="J43" s="37">
        <v>7</v>
      </c>
      <c r="K43" s="37">
        <v>6</v>
      </c>
      <c r="L43" s="184">
        <v>0</v>
      </c>
      <c r="M43" s="227">
        <v>0</v>
      </c>
      <c r="N43" s="184">
        <v>1</v>
      </c>
      <c r="O43" s="184">
        <v>1</v>
      </c>
    </row>
    <row r="44" spans="9:15" ht="15">
      <c r="I44" s="47" t="s">
        <v>96</v>
      </c>
      <c r="J44" s="37">
        <v>9</v>
      </c>
      <c r="K44" s="37">
        <v>9</v>
      </c>
      <c r="L44" s="184">
        <v>0</v>
      </c>
      <c r="M44" s="227">
        <v>0</v>
      </c>
      <c r="N44" s="184">
        <v>1</v>
      </c>
      <c r="O44" s="184">
        <v>1</v>
      </c>
    </row>
    <row r="45" spans="9:15" ht="15">
      <c r="I45" s="47" t="s">
        <v>526</v>
      </c>
      <c r="J45" s="37">
        <v>10</v>
      </c>
      <c r="K45" s="37">
        <v>10</v>
      </c>
      <c r="L45" s="184">
        <v>0</v>
      </c>
      <c r="M45" s="227">
        <v>0</v>
      </c>
      <c r="N45" s="184">
        <v>1</v>
      </c>
      <c r="O45" s="184">
        <v>1</v>
      </c>
    </row>
    <row r="46" spans="9:15" ht="15">
      <c r="I46" s="47" t="s">
        <v>87</v>
      </c>
      <c r="J46" s="37">
        <v>3</v>
      </c>
      <c r="K46" s="37">
        <v>3</v>
      </c>
      <c r="L46" s="184">
        <v>0</v>
      </c>
      <c r="M46" s="227">
        <v>0</v>
      </c>
      <c r="N46" s="184">
        <v>2</v>
      </c>
      <c r="O46" s="184">
        <v>2</v>
      </c>
    </row>
    <row r="47" spans="9:15" ht="15">
      <c r="I47" s="47" t="s">
        <v>88</v>
      </c>
      <c r="J47" s="37">
        <v>12</v>
      </c>
      <c r="K47" s="37">
        <v>9</v>
      </c>
      <c r="L47" s="184">
        <v>2</v>
      </c>
      <c r="M47" s="184">
        <v>0</v>
      </c>
      <c r="N47" s="184">
        <v>5</v>
      </c>
      <c r="O47" s="184">
        <v>4</v>
      </c>
    </row>
    <row r="48" spans="9:15" ht="15">
      <c r="I48" s="47" t="s">
        <v>89</v>
      </c>
      <c r="J48" s="37">
        <v>9</v>
      </c>
      <c r="K48" s="37">
        <v>9</v>
      </c>
      <c r="L48" s="184">
        <v>0</v>
      </c>
      <c r="M48" s="227">
        <v>0</v>
      </c>
      <c r="N48" s="184">
        <v>3</v>
      </c>
      <c r="O48" s="184">
        <v>3</v>
      </c>
    </row>
    <row r="49" spans="9:15" ht="15">
      <c r="I49" s="47" t="s">
        <v>237</v>
      </c>
      <c r="J49" s="37">
        <v>5</v>
      </c>
      <c r="K49" s="37">
        <v>5</v>
      </c>
      <c r="L49" s="184">
        <v>0</v>
      </c>
      <c r="M49" s="227">
        <v>0</v>
      </c>
      <c r="N49" s="184">
        <v>2</v>
      </c>
      <c r="O49" s="184">
        <v>2</v>
      </c>
    </row>
    <row r="50" spans="9:15" ht="15">
      <c r="I50" s="87" t="s">
        <v>94</v>
      </c>
      <c r="J50" s="88">
        <v>12</v>
      </c>
      <c r="K50" s="88">
        <v>12</v>
      </c>
      <c r="L50" s="89">
        <v>0</v>
      </c>
      <c r="M50" s="89">
        <v>0</v>
      </c>
      <c r="N50" s="90">
        <v>1</v>
      </c>
      <c r="O50" s="90">
        <v>1</v>
      </c>
    </row>
    <row r="51" spans="9:15" ht="15">
      <c r="I51" s="47" t="s">
        <v>99</v>
      </c>
      <c r="J51" s="187">
        <f>SUM(J37:J50)</f>
        <v>177</v>
      </c>
      <c r="K51" s="187">
        <f>SUM(K37:K50)</f>
        <v>146</v>
      </c>
      <c r="L51" s="187">
        <v>10</v>
      </c>
      <c r="M51" s="187">
        <v>7</v>
      </c>
      <c r="N51" s="187">
        <f>SUM(N37:N50)</f>
        <v>32</v>
      </c>
      <c r="O51" s="184">
        <f>SUM(O37:O50)</f>
        <v>28</v>
      </c>
    </row>
  </sheetData>
  <mergeCells count="37">
    <mergeCell ref="B8:D8"/>
    <mergeCell ref="E8:G8"/>
    <mergeCell ref="A1:G1"/>
    <mergeCell ref="A2:G5"/>
    <mergeCell ref="A6:G6"/>
    <mergeCell ref="B7:D7"/>
    <mergeCell ref="E7:G7"/>
    <mergeCell ref="A9:G9"/>
    <mergeCell ref="A10:G10"/>
    <mergeCell ref="A11:G11"/>
    <mergeCell ref="A12:G12"/>
    <mergeCell ref="A13:C13"/>
    <mergeCell ref="D13:G13"/>
    <mergeCell ref="B24:C24"/>
    <mergeCell ref="A14:C15"/>
    <mergeCell ref="D14:G15"/>
    <mergeCell ref="A16:C16"/>
    <mergeCell ref="D16:G16"/>
    <mergeCell ref="A17:C18"/>
    <mergeCell ref="D17:G18"/>
    <mergeCell ref="A19:G19"/>
    <mergeCell ref="B20:E20"/>
    <mergeCell ref="B21:C21"/>
    <mergeCell ref="B22:C22"/>
    <mergeCell ref="B23:C23"/>
    <mergeCell ref="N35:O35"/>
    <mergeCell ref="B25:C25"/>
    <mergeCell ref="A26:G26"/>
    <mergeCell ref="A27:G28"/>
    <mergeCell ref="A29:H29"/>
    <mergeCell ref="B30:F30"/>
    <mergeCell ref="B31:F31"/>
    <mergeCell ref="B32:F32"/>
    <mergeCell ref="B33:F33"/>
    <mergeCell ref="I35:I36"/>
    <mergeCell ref="J35:K35"/>
    <mergeCell ref="L35:M35"/>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65 JA65465 SW65465 ACS65465 AMO65465 AWK65465 BGG65465 BQC65465 BZY65465 CJU65465 CTQ65465 DDM65465 DNI65465 DXE65465 EHA65465 EQW65465 FAS65465 FKO65465 FUK65465 GEG65465 GOC65465 GXY65465 HHU65465 HRQ65465 IBM65465 ILI65465 IVE65465 JFA65465 JOW65465 JYS65465 KIO65465 KSK65465 LCG65465 LMC65465 LVY65465 MFU65465">
      <formula1>$I$2:$I$8</formula1>
    </dataValidation>
    <dataValidation type="list" allowBlank="1" showInputMessage="1" showErrorMessage="1" sqref="MPQ65465 MZM65465 NJI65465 NTE65465 ODA65465 OMW65465 OWS65465 PGO65465 PQK65465 QAG65465 QKC65465 QTY65465 RDU65465 RNQ65465 RXM65465 SHI65465 SRE65465 TBA65465 TKW65465 TUS65465 UEO65465 UOK65465 UYG65465 VIC65465 VRY65465 WBU65465 WLQ65465 WVM65465 E131001 JA131001 SW131001 ACS131001 AMO131001 AWK131001 BGG131001 BQC131001 BZY131001 CJU131001 CTQ131001 DDM131001 DNI131001 DXE131001 EHA131001 EQW131001 FAS131001 FKO131001 FUK131001 GEG131001 GOC131001 GXY131001 HHU131001 HRQ131001 IBM131001 ILI131001 IVE131001 JFA131001 JOW131001 JYS131001 KIO131001 KSK131001 LCG131001 LMC131001 LVY131001 MFU131001 MPQ131001 MZM131001 NJI131001 NTE131001 ODA131001 OMW131001 OWS131001 PGO131001 PQK131001 QAG131001 QKC131001 QTY131001 RDU131001 RNQ131001 RXM131001 SHI131001 SRE131001 TBA131001 TKW131001 TUS131001 UEO131001 UOK131001 UYG131001 VIC131001 VRY131001 WBU131001 WLQ131001 WVM131001 E196537 JA196537 SW196537 ACS196537 AMO196537 AWK196537 BGG196537 BQC196537">
      <formula1>$I$2:$I$8</formula1>
    </dataValidation>
    <dataValidation type="list" allowBlank="1" showInputMessage="1" showErrorMessage="1" sqref="BZY196537 CJU196537 CTQ196537 DDM196537 DNI196537 DXE196537 EHA196537 EQW196537 FAS196537 FKO196537 FUK196537 GEG196537 GOC196537 GXY196537 HHU196537 HRQ196537 IBM196537 ILI196537 IVE196537 JFA196537 JOW196537 JYS196537 KIO196537 KSK196537 LCG196537 LMC196537 LVY196537 MFU196537 MPQ196537 MZM196537 NJI196537 NTE196537 ODA196537 OMW196537 OWS196537 PGO196537 PQK196537 QAG196537 QKC196537 QTY196537 RDU196537 RNQ196537 RXM196537 SHI196537 SRE196537 TBA196537 TKW196537 TUS196537 UEO196537 UOK196537 UYG196537 VIC196537 VRY196537 WBU196537 WLQ196537 WVM196537 E262073 JA262073 SW262073 ACS262073 AMO262073 AWK262073 BGG262073 BQC262073 BZY262073 CJU262073 CTQ262073 DDM262073 DNI262073 DXE262073 EHA262073 EQW262073 FAS262073 FKO262073 FUK262073 GEG262073 GOC262073 GXY262073 HHU262073 HRQ262073 IBM262073 ILI262073 IVE262073 JFA262073 JOW262073 JYS262073 KIO262073 KSK262073 LCG262073 LMC262073 LVY262073 MFU262073 MPQ262073 MZM262073 NJI262073 NTE262073 ODA262073 OMW262073 OWS262073 PGO262073">
      <formula1>$I$2:$I$8</formula1>
    </dataValidation>
    <dataValidation type="list" allowBlank="1" showInputMessage="1" showErrorMessage="1" sqref="PQK262073 QAG262073 QKC262073 QTY262073 RDU262073 RNQ262073 RXM262073 SHI262073 SRE262073 TBA262073 TKW262073 TUS262073 UEO262073 UOK262073 UYG262073 VIC262073 VRY262073 WBU262073 WLQ262073 WVM262073 E327609 JA327609 SW327609 ACS327609 AMO327609 AWK327609 BGG327609 BQC327609 BZY327609 CJU327609 CTQ327609 DDM327609 DNI327609 DXE327609 EHA327609 EQW327609 FAS327609 FKO327609 FUK327609 GEG327609 GOC327609 GXY327609 HHU327609 HRQ327609 IBM327609 ILI327609 IVE327609 JFA327609 JOW327609 JYS327609 KIO327609 KSK327609 LCG327609 LMC327609 LVY327609 MFU327609 MPQ327609 MZM327609 NJI327609 NTE327609 ODA327609 OMW327609 OWS327609 PGO327609 PQK327609 QAG327609 QKC327609 QTY327609 RDU327609 RNQ327609 RXM327609 SHI327609 SRE327609 TBA327609 TKW327609 TUS327609 UEO327609 UOK327609 UYG327609 VIC327609 VRY327609 WBU327609 WLQ327609 WVM327609 E393145 JA393145 SW393145 ACS393145 AMO393145 AWK393145 BGG393145 BQC393145 BZY393145 CJU393145 CTQ393145 DDM393145 DNI393145 DXE393145 EHA393145 EQW393145">
      <formula1>$I$2:$I$8</formula1>
    </dataValidation>
    <dataValidation type="list" allowBlank="1" showInputMessage="1" showErrorMessage="1" sqref="FAS393145 FKO393145 FUK393145 GEG393145 GOC393145 GXY393145 HHU393145 HRQ393145 IBM393145 ILI393145 IVE393145 JFA393145 JOW393145 JYS393145 KIO393145 KSK393145 LCG393145 LMC393145 LVY393145 MFU393145 MPQ393145 MZM393145 NJI393145 NTE393145 ODA393145 OMW393145 OWS393145 PGO393145 PQK393145 QAG393145 QKC393145 QTY393145 RDU393145 RNQ393145 RXM393145 SHI393145 SRE393145 TBA393145 TKW393145 TUS393145 UEO393145 UOK393145 UYG393145 VIC393145 VRY393145 WBU393145 WLQ393145 WVM393145 E458681 JA458681 SW458681 ACS458681 AMO458681 AWK458681 BGG458681 BQC458681 BZY458681 CJU458681 CTQ458681 DDM458681 DNI458681 DXE458681 EHA458681 EQW458681 FAS458681 FKO458681 FUK458681 GEG458681 GOC458681 GXY458681 HHU458681 HRQ458681 IBM458681 ILI458681 IVE458681 JFA458681 JOW458681 JYS458681 KIO458681 KSK458681 LCG458681 LMC458681 LVY458681 MFU458681 MPQ458681 MZM458681 NJI458681 NTE458681 ODA458681 OMW458681 OWS458681 PGO458681 PQK458681 QAG458681 QKC458681 QTY458681 RDU458681 RNQ458681 RXM458681 SHI458681">
      <formula1>$I$2:$I$8</formula1>
    </dataValidation>
    <dataValidation type="list" allowBlank="1" showInputMessage="1" showErrorMessage="1" sqref="SRE458681 TBA458681 TKW458681 TUS458681 UEO458681 UOK458681 UYG458681 VIC458681 VRY458681 WBU458681 WLQ458681 WVM458681 E524217 JA524217 SW524217 ACS524217 AMO524217 AWK524217 BGG524217 BQC524217 BZY524217 CJU524217 CTQ524217 DDM524217 DNI524217 DXE524217 EHA524217 EQW524217 FAS524217 FKO524217 FUK524217 GEG524217 GOC524217 GXY524217 HHU524217 HRQ524217 IBM524217 ILI524217 IVE524217 JFA524217 JOW524217 JYS524217 KIO524217 KSK524217 LCG524217 LMC524217 LVY524217 MFU524217 MPQ524217 MZM524217 NJI524217 NTE524217 ODA524217 OMW524217 OWS524217 PGO524217 PQK524217 QAG524217 QKC524217 QTY524217 RDU524217 RNQ524217 RXM524217 SHI524217 SRE524217 TBA524217 TKW524217 TUS524217 UEO524217 UOK524217 UYG524217 VIC524217 VRY524217 WBU524217 WLQ524217 WVM524217 E589753 JA589753 SW589753 ACS589753 AMO589753 AWK589753 BGG589753 BQC589753 BZY589753 CJU589753 CTQ589753 DDM589753 DNI589753 DXE589753 EHA589753 EQW589753 FAS589753 FKO589753 FUK589753 GEG589753 GOC589753 GXY589753 HHU589753 HRQ589753">
      <formula1>$I$2:$I$8</formula1>
    </dataValidation>
    <dataValidation type="list" allowBlank="1" showInputMessage="1" showErrorMessage="1" sqref="IBM589753 ILI589753 IVE589753 JFA589753 JOW589753 JYS589753 KIO589753 KSK589753 LCG589753 LMC589753 LVY589753 MFU589753 MPQ589753 MZM589753 NJI589753 NTE589753 ODA589753 OMW589753 OWS589753 PGO589753 PQK589753 QAG589753 QKC589753 QTY589753 RDU589753 RNQ589753 RXM589753 SHI589753 SRE589753 TBA589753 TKW589753 TUS589753 UEO589753 UOK589753 UYG589753 VIC589753 VRY589753 WBU589753 WLQ589753 WVM589753 E655289 JA655289 SW655289 ACS655289 AMO655289 AWK655289 BGG655289 BQC655289 BZY655289 CJU655289 CTQ655289 DDM655289 DNI655289 DXE655289 EHA655289 EQW655289 FAS655289 FKO655289 FUK655289 GEG655289 GOC655289 GXY655289 HHU655289 HRQ655289 IBM655289 ILI655289 IVE655289 JFA655289 JOW655289 JYS655289 KIO655289 KSK655289 LCG655289 LMC655289 LVY655289 MFU655289 MPQ655289 MZM655289 NJI655289 NTE655289 ODA655289 OMW655289 OWS655289 PGO655289 PQK655289 QAG655289 QKC655289 QTY655289 RDU655289 RNQ655289 RXM655289 SHI655289 SRE655289 TBA655289 TKW655289 TUS655289 UEO655289 UOK655289 UYG655289 VIC655289">
      <formula1>$I$2:$I$8</formula1>
    </dataValidation>
    <dataValidation type="list" allowBlank="1" showInputMessage="1" showErrorMessage="1" sqref="VRY655289 WBU655289 WLQ655289 WVM655289 E720825 JA720825 SW720825 ACS720825 AMO720825 AWK720825 BGG720825 BQC720825 BZY720825 CJU720825 CTQ720825 DDM720825 DNI720825 DXE720825 EHA720825 EQW720825 FAS720825 FKO720825 FUK720825 GEG720825 GOC720825 GXY720825 HHU720825 HRQ720825 IBM720825 ILI720825 IVE720825 JFA720825 JOW720825 JYS720825 KIO720825 KSK720825 LCG720825 LMC720825 LVY720825 MFU720825 MPQ720825 MZM720825 NJI720825 NTE720825 ODA720825 OMW720825 OWS720825 PGO720825 PQK720825 QAG720825 QKC720825 QTY720825 RDU720825 RNQ720825 RXM720825 SHI720825 SRE720825 TBA720825 TKW720825 TUS720825 UEO720825 UOK720825 UYG720825 VIC720825 VRY720825 WBU720825 WLQ720825 WVM720825 E786361 JA786361 SW786361 ACS786361 AMO786361 AWK786361 BGG786361 BQC786361 BZY786361 CJU786361 CTQ786361 DDM786361 DNI786361 DXE786361 EHA786361 EQW786361 FAS786361 FKO786361 FUK786361 GEG786361 GOC786361 GXY786361 HHU786361 HRQ786361 IBM786361 ILI786361 IVE786361 JFA786361 JOW786361 JYS786361 KIO786361 KSK786361">
      <formula1>$I$2:$I$8</formula1>
    </dataValidation>
    <dataValidation type="list" allowBlank="1" showInputMessage="1" showErrorMessage="1" sqref="LCG786361 LMC786361 LVY786361 MFU786361 MPQ786361 MZM786361 NJI786361 NTE786361 ODA786361 OMW786361 OWS786361 PGO786361 PQK786361 QAG786361 QKC786361 QTY786361 RDU786361 RNQ786361 RXM786361 SHI786361 SRE786361 TBA786361 TKW786361 TUS786361 UEO786361 UOK786361 UYG786361 VIC786361 VRY786361 WBU786361 WLQ786361 WVM786361 E851897 JA851897 SW851897 ACS851897 AMO851897 AWK851897 BGG851897 BQC851897 BZY851897 CJU851897 CTQ851897 DDM851897 DNI851897 DXE851897 EHA851897 EQW851897 FAS851897 FKO851897 FUK851897 GEG851897 GOC851897 GXY851897 HHU851897 HRQ851897 IBM851897 ILI851897 IVE851897 JFA851897 JOW851897 JYS851897 KIO851897 KSK851897 LCG851897 LMC851897 LVY851897 MFU851897 MPQ851897 MZM851897 NJI851897 NTE851897 ODA851897 OMW851897 OWS851897 PGO851897 PQK851897 QAG851897 QKC851897 QTY851897 RDU851897 RNQ851897 RXM851897 SHI851897 SRE851897 TBA851897 TKW851897 TUS851897 UEO851897 UOK851897 UYG851897 VIC851897 VRY851897 WBU851897 WLQ851897 WVM851897 E917433 JA917433 SW917433 ACS917433">
      <formula1>$I$2:$I$8</formula1>
    </dataValidation>
    <dataValidation type="list" allowBlank="1" showInputMessage="1" showErrorMessage="1" sqref="AMO917433 AWK917433 BGG917433 BQC917433 BZY917433 CJU917433 CTQ917433 DDM917433 DNI917433 DXE917433 EHA917433 EQW917433 FAS917433 FKO917433 FUK917433 GEG917433 GOC917433 GXY917433 HHU917433 HRQ917433 IBM917433 ILI917433 IVE917433 JFA917433 JOW917433 JYS917433 KIO917433 KSK917433 LCG917433 LMC917433 LVY917433 MFU917433 MPQ917433 MZM917433 NJI917433 NTE917433 ODA917433 OMW917433 OWS917433 PGO917433 PQK917433 QAG917433 QKC917433 QTY917433 RDU917433 RNQ917433 RXM917433 SHI917433 SRE917433 TBA917433 TKW917433 TUS917433 UEO917433 UOK917433 UYG917433 VIC917433 VRY917433 WBU917433 WLQ917433 WVM917433 E982969 JA982969 SW982969 ACS982969 AMO982969 AWK982969 BGG982969 BQC982969 BZY982969 CJU982969 CTQ982969 DDM982969 DNI982969 DXE982969 EHA982969 EQW982969 FAS982969 FKO982969 FUK982969 GEG982969 GOC982969 GXY982969 HHU982969 HRQ982969 IBM982969 ILI982969 IVE982969 JFA982969 JOW982969 JYS982969 KIO982969 KSK982969 LCG982969 LMC982969 LVY982969 MFU982969 MPQ982969 MZM982969 NJI982969 NTE982969">
      <formula1>$I$2:$I$8</formula1>
    </dataValidation>
    <dataValidation type="list" allowBlank="1" showInputMessage="1" showErrorMessage="1" sqref="ODA982969 OMW982969 OWS982969 PGO982969 PQK982969 QAG982969 QKC982969 QTY982969 RDU982969 RNQ982969 RXM982969 SHI982969 SRE982969 TBA982969 TKW982969 TUS982969 UEO982969 UOK982969 UYG982969 VIC982969 VRY982969 WBU982969 WLQ982969 WVM982969">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K133"/>
  <sheetViews>
    <sheetView workbookViewId="0" topLeftCell="A1">
      <selection activeCell="A1" sqref="A1:G1"/>
    </sheetView>
  </sheetViews>
  <sheetFormatPr defaultColWidth="11.421875" defaultRowHeight="15"/>
  <cols>
    <col min="1" max="1" width="33.421875" style="23" customWidth="1"/>
    <col min="2" max="2" width="18.28125" style="23" customWidth="1"/>
    <col min="3" max="3" width="26.421875" style="23" customWidth="1"/>
    <col min="4" max="4" width="18.00390625" style="23" customWidth="1"/>
    <col min="5" max="5" width="14.28125" style="23" customWidth="1"/>
    <col min="6" max="6" width="12.57421875" style="23" customWidth="1"/>
    <col min="7" max="7" width="11.00390625" style="23" bestFit="1" customWidth="1"/>
    <col min="8" max="8" width="14.7109375" style="23" customWidth="1"/>
    <col min="9" max="9" width="8.140625" style="23" customWidth="1"/>
    <col min="10" max="10" width="29.57421875" style="23" customWidth="1"/>
    <col min="11" max="11" width="22.28125" style="23" customWidth="1"/>
    <col min="12" max="12" width="22.7109375" style="23" customWidth="1"/>
    <col min="13" max="13" width="25.7109375" style="23" customWidth="1"/>
    <col min="14" max="15" width="5.7109375" style="23" customWidth="1"/>
    <col min="16" max="16" width="6.7109375" style="23" customWidth="1"/>
    <col min="17" max="21" width="5.7109375" style="23" customWidth="1"/>
    <col min="22" max="22" width="6.7109375" style="23" customWidth="1"/>
    <col min="23" max="27" width="5.7109375" style="23" customWidth="1"/>
    <col min="28" max="28" width="6.7109375" style="23" customWidth="1"/>
    <col min="29" max="29" width="5.7109375" style="24" customWidth="1"/>
    <col min="30" max="33" width="5.7109375" style="23" customWidth="1"/>
    <col min="34" max="42" width="6.7109375" style="23" customWidth="1"/>
    <col min="43" max="60" width="5.7109375" style="23" customWidth="1"/>
    <col min="61" max="61" width="6.7109375" style="23" customWidth="1"/>
    <col min="62" max="66" width="5.7109375" style="23" customWidth="1"/>
    <col min="67" max="67" width="52.7109375" style="23" customWidth="1"/>
    <col min="68" max="72" width="5.7109375" style="23" customWidth="1"/>
    <col min="73" max="73" width="6.7109375" style="23" customWidth="1"/>
    <col min="74" max="78" width="5.7109375" style="23" customWidth="1"/>
    <col min="79" max="79" width="6.7109375" style="23" customWidth="1"/>
    <col min="80" max="91" width="5.7109375" style="23" customWidth="1"/>
    <col min="92" max="256" width="11.421875" style="23" customWidth="1"/>
    <col min="257" max="257" width="33.421875" style="23" customWidth="1"/>
    <col min="258" max="258" width="18.28125" style="23" customWidth="1"/>
    <col min="259" max="259" width="26.421875" style="23" customWidth="1"/>
    <col min="260" max="260" width="18.00390625" style="23" customWidth="1"/>
    <col min="261" max="261" width="14.28125" style="23" customWidth="1"/>
    <col min="262" max="262" width="12.57421875" style="23" customWidth="1"/>
    <col min="263" max="263" width="11.00390625" style="23" bestFit="1" customWidth="1"/>
    <col min="264" max="265" width="14.7109375" style="23" customWidth="1"/>
    <col min="266" max="266" width="29.57421875" style="23" customWidth="1"/>
    <col min="267" max="267" width="22.28125" style="23" customWidth="1"/>
    <col min="268" max="268" width="22.7109375" style="23" customWidth="1"/>
    <col min="269" max="269" width="25.7109375" style="23" customWidth="1"/>
    <col min="270" max="271" width="5.7109375" style="23" customWidth="1"/>
    <col min="272" max="272" width="6.7109375" style="23" customWidth="1"/>
    <col min="273" max="277" width="5.7109375" style="23" customWidth="1"/>
    <col min="278" max="278" width="6.7109375" style="23" customWidth="1"/>
    <col min="279" max="283" width="5.7109375" style="23" customWidth="1"/>
    <col min="284" max="284" width="6.7109375" style="23" customWidth="1"/>
    <col min="285" max="289" width="5.7109375" style="23" customWidth="1"/>
    <col min="290" max="298" width="6.7109375" style="23" customWidth="1"/>
    <col min="299" max="316" width="5.7109375" style="23" customWidth="1"/>
    <col min="317" max="317" width="6.7109375" style="23" customWidth="1"/>
    <col min="318" max="322" width="5.7109375" style="23" customWidth="1"/>
    <col min="323" max="323" width="52.7109375" style="23" customWidth="1"/>
    <col min="324" max="328" width="5.7109375" style="23" customWidth="1"/>
    <col min="329" max="329" width="6.7109375" style="23" customWidth="1"/>
    <col min="330" max="334" width="5.7109375" style="23" customWidth="1"/>
    <col min="335" max="335" width="6.7109375" style="23" customWidth="1"/>
    <col min="336" max="347" width="5.7109375" style="23" customWidth="1"/>
    <col min="348" max="512" width="11.421875" style="23" customWidth="1"/>
    <col min="513" max="513" width="33.421875" style="23" customWidth="1"/>
    <col min="514" max="514" width="18.28125" style="23" customWidth="1"/>
    <col min="515" max="515" width="26.421875" style="23" customWidth="1"/>
    <col min="516" max="516" width="18.00390625" style="23" customWidth="1"/>
    <col min="517" max="517" width="14.28125" style="23" customWidth="1"/>
    <col min="518" max="518" width="12.57421875" style="23" customWidth="1"/>
    <col min="519" max="519" width="11.00390625" style="23" bestFit="1" customWidth="1"/>
    <col min="520" max="521" width="14.7109375" style="23" customWidth="1"/>
    <col min="522" max="522" width="29.57421875" style="23" customWidth="1"/>
    <col min="523" max="523" width="22.28125" style="23" customWidth="1"/>
    <col min="524" max="524" width="22.7109375" style="23" customWidth="1"/>
    <col min="525" max="525" width="25.7109375" style="23" customWidth="1"/>
    <col min="526" max="527" width="5.7109375" style="23" customWidth="1"/>
    <col min="528" max="528" width="6.7109375" style="23" customWidth="1"/>
    <col min="529" max="533" width="5.7109375" style="23" customWidth="1"/>
    <col min="534" max="534" width="6.7109375" style="23" customWidth="1"/>
    <col min="535" max="539" width="5.7109375" style="23" customWidth="1"/>
    <col min="540" max="540" width="6.7109375" style="23" customWidth="1"/>
    <col min="541" max="545" width="5.7109375" style="23" customWidth="1"/>
    <col min="546" max="554" width="6.7109375" style="23" customWidth="1"/>
    <col min="555" max="572" width="5.7109375" style="23" customWidth="1"/>
    <col min="573" max="573" width="6.7109375" style="23" customWidth="1"/>
    <col min="574" max="578" width="5.7109375" style="23" customWidth="1"/>
    <col min="579" max="579" width="52.7109375" style="23" customWidth="1"/>
    <col min="580" max="584" width="5.7109375" style="23" customWidth="1"/>
    <col min="585" max="585" width="6.7109375" style="23" customWidth="1"/>
    <col min="586" max="590" width="5.7109375" style="23" customWidth="1"/>
    <col min="591" max="591" width="6.7109375" style="23" customWidth="1"/>
    <col min="592" max="603" width="5.7109375" style="23" customWidth="1"/>
    <col min="604" max="768" width="11.421875" style="23" customWidth="1"/>
    <col min="769" max="769" width="33.421875" style="23" customWidth="1"/>
    <col min="770" max="770" width="18.28125" style="23" customWidth="1"/>
    <col min="771" max="771" width="26.421875" style="23" customWidth="1"/>
    <col min="772" max="772" width="18.00390625" style="23" customWidth="1"/>
    <col min="773" max="773" width="14.28125" style="23" customWidth="1"/>
    <col min="774" max="774" width="12.57421875" style="23" customWidth="1"/>
    <col min="775" max="775" width="11.00390625" style="23" bestFit="1" customWidth="1"/>
    <col min="776" max="777" width="14.7109375" style="23" customWidth="1"/>
    <col min="778" max="778" width="29.57421875" style="23" customWidth="1"/>
    <col min="779" max="779" width="22.28125" style="23" customWidth="1"/>
    <col min="780" max="780" width="22.7109375" style="23" customWidth="1"/>
    <col min="781" max="781" width="25.7109375" style="23" customWidth="1"/>
    <col min="782" max="783" width="5.7109375" style="23" customWidth="1"/>
    <col min="784" max="784" width="6.7109375" style="23" customWidth="1"/>
    <col min="785" max="789" width="5.7109375" style="23" customWidth="1"/>
    <col min="790" max="790" width="6.7109375" style="23" customWidth="1"/>
    <col min="791" max="795" width="5.7109375" style="23" customWidth="1"/>
    <col min="796" max="796" width="6.7109375" style="23" customWidth="1"/>
    <col min="797" max="801" width="5.7109375" style="23" customWidth="1"/>
    <col min="802" max="810" width="6.7109375" style="23" customWidth="1"/>
    <col min="811" max="828" width="5.7109375" style="23" customWidth="1"/>
    <col min="829" max="829" width="6.7109375" style="23" customWidth="1"/>
    <col min="830" max="834" width="5.7109375" style="23" customWidth="1"/>
    <col min="835" max="835" width="52.7109375" style="23" customWidth="1"/>
    <col min="836" max="840" width="5.7109375" style="23" customWidth="1"/>
    <col min="841" max="841" width="6.7109375" style="23" customWidth="1"/>
    <col min="842" max="846" width="5.7109375" style="23" customWidth="1"/>
    <col min="847" max="847" width="6.7109375" style="23" customWidth="1"/>
    <col min="848" max="859" width="5.7109375" style="23" customWidth="1"/>
    <col min="860" max="1024" width="11.421875" style="23" customWidth="1"/>
    <col min="1025" max="1025" width="33.421875" style="23" customWidth="1"/>
    <col min="1026" max="1026" width="18.28125" style="23" customWidth="1"/>
    <col min="1027" max="1027" width="26.421875" style="23" customWidth="1"/>
    <col min="1028" max="1028" width="18.00390625" style="23" customWidth="1"/>
    <col min="1029" max="1029" width="14.28125" style="23" customWidth="1"/>
    <col min="1030" max="1030" width="12.57421875" style="23" customWidth="1"/>
    <col min="1031" max="1031" width="11.00390625" style="23" bestFit="1" customWidth="1"/>
    <col min="1032" max="1033" width="14.7109375" style="23" customWidth="1"/>
    <col min="1034" max="1034" width="29.57421875" style="23" customWidth="1"/>
    <col min="1035" max="1035" width="22.28125" style="23" customWidth="1"/>
    <col min="1036" max="1036" width="22.7109375" style="23" customWidth="1"/>
    <col min="1037" max="1037" width="25.7109375" style="23" customWidth="1"/>
    <col min="1038" max="1039" width="5.7109375" style="23" customWidth="1"/>
    <col min="1040" max="1040" width="6.7109375" style="23" customWidth="1"/>
    <col min="1041" max="1045" width="5.7109375" style="23" customWidth="1"/>
    <col min="1046" max="1046" width="6.7109375" style="23" customWidth="1"/>
    <col min="1047" max="1051" width="5.7109375" style="23" customWidth="1"/>
    <col min="1052" max="1052" width="6.7109375" style="23" customWidth="1"/>
    <col min="1053" max="1057" width="5.7109375" style="23" customWidth="1"/>
    <col min="1058" max="1066" width="6.7109375" style="23" customWidth="1"/>
    <col min="1067" max="1084" width="5.7109375" style="23" customWidth="1"/>
    <col min="1085" max="1085" width="6.7109375" style="23" customWidth="1"/>
    <col min="1086" max="1090" width="5.7109375" style="23" customWidth="1"/>
    <col min="1091" max="1091" width="52.7109375" style="23" customWidth="1"/>
    <col min="1092" max="1096" width="5.7109375" style="23" customWidth="1"/>
    <col min="1097" max="1097" width="6.7109375" style="23" customWidth="1"/>
    <col min="1098" max="1102" width="5.7109375" style="23" customWidth="1"/>
    <col min="1103" max="1103" width="6.7109375" style="23" customWidth="1"/>
    <col min="1104" max="1115" width="5.7109375" style="23" customWidth="1"/>
    <col min="1116" max="1280" width="11.421875" style="23" customWidth="1"/>
    <col min="1281" max="1281" width="33.421875" style="23" customWidth="1"/>
    <col min="1282" max="1282" width="18.28125" style="23" customWidth="1"/>
    <col min="1283" max="1283" width="26.421875" style="23" customWidth="1"/>
    <col min="1284" max="1284" width="18.00390625" style="23" customWidth="1"/>
    <col min="1285" max="1285" width="14.28125" style="23" customWidth="1"/>
    <col min="1286" max="1286" width="12.57421875" style="23" customWidth="1"/>
    <col min="1287" max="1287" width="11.00390625" style="23" bestFit="1" customWidth="1"/>
    <col min="1288" max="1289" width="14.7109375" style="23" customWidth="1"/>
    <col min="1290" max="1290" width="29.57421875" style="23" customWidth="1"/>
    <col min="1291" max="1291" width="22.28125" style="23" customWidth="1"/>
    <col min="1292" max="1292" width="22.7109375" style="23" customWidth="1"/>
    <col min="1293" max="1293" width="25.7109375" style="23" customWidth="1"/>
    <col min="1294" max="1295" width="5.7109375" style="23" customWidth="1"/>
    <col min="1296" max="1296" width="6.7109375" style="23" customWidth="1"/>
    <col min="1297" max="1301" width="5.7109375" style="23" customWidth="1"/>
    <col min="1302" max="1302" width="6.7109375" style="23" customWidth="1"/>
    <col min="1303" max="1307" width="5.7109375" style="23" customWidth="1"/>
    <col min="1308" max="1308" width="6.7109375" style="23" customWidth="1"/>
    <col min="1309" max="1313" width="5.7109375" style="23" customWidth="1"/>
    <col min="1314" max="1322" width="6.7109375" style="23" customWidth="1"/>
    <col min="1323" max="1340" width="5.7109375" style="23" customWidth="1"/>
    <col min="1341" max="1341" width="6.7109375" style="23" customWidth="1"/>
    <col min="1342" max="1346" width="5.7109375" style="23" customWidth="1"/>
    <col min="1347" max="1347" width="52.7109375" style="23" customWidth="1"/>
    <col min="1348" max="1352" width="5.7109375" style="23" customWidth="1"/>
    <col min="1353" max="1353" width="6.7109375" style="23" customWidth="1"/>
    <col min="1354" max="1358" width="5.7109375" style="23" customWidth="1"/>
    <col min="1359" max="1359" width="6.7109375" style="23" customWidth="1"/>
    <col min="1360" max="1371" width="5.7109375" style="23" customWidth="1"/>
    <col min="1372" max="1536" width="11.421875" style="23" customWidth="1"/>
    <col min="1537" max="1537" width="33.421875" style="23" customWidth="1"/>
    <col min="1538" max="1538" width="18.28125" style="23" customWidth="1"/>
    <col min="1539" max="1539" width="26.421875" style="23" customWidth="1"/>
    <col min="1540" max="1540" width="18.00390625" style="23" customWidth="1"/>
    <col min="1541" max="1541" width="14.28125" style="23" customWidth="1"/>
    <col min="1542" max="1542" width="12.57421875" style="23" customWidth="1"/>
    <col min="1543" max="1543" width="11.00390625" style="23" bestFit="1" customWidth="1"/>
    <col min="1544" max="1545" width="14.7109375" style="23" customWidth="1"/>
    <col min="1546" max="1546" width="29.57421875" style="23" customWidth="1"/>
    <col min="1547" max="1547" width="22.28125" style="23" customWidth="1"/>
    <col min="1548" max="1548" width="22.7109375" style="23" customWidth="1"/>
    <col min="1549" max="1549" width="25.7109375" style="23" customWidth="1"/>
    <col min="1550" max="1551" width="5.7109375" style="23" customWidth="1"/>
    <col min="1552" max="1552" width="6.7109375" style="23" customWidth="1"/>
    <col min="1553" max="1557" width="5.7109375" style="23" customWidth="1"/>
    <col min="1558" max="1558" width="6.7109375" style="23" customWidth="1"/>
    <col min="1559" max="1563" width="5.7109375" style="23" customWidth="1"/>
    <col min="1564" max="1564" width="6.7109375" style="23" customWidth="1"/>
    <col min="1565" max="1569" width="5.7109375" style="23" customWidth="1"/>
    <col min="1570" max="1578" width="6.7109375" style="23" customWidth="1"/>
    <col min="1579" max="1596" width="5.7109375" style="23" customWidth="1"/>
    <col min="1597" max="1597" width="6.7109375" style="23" customWidth="1"/>
    <col min="1598" max="1602" width="5.7109375" style="23" customWidth="1"/>
    <col min="1603" max="1603" width="52.7109375" style="23" customWidth="1"/>
    <col min="1604" max="1608" width="5.7109375" style="23" customWidth="1"/>
    <col min="1609" max="1609" width="6.7109375" style="23" customWidth="1"/>
    <col min="1610" max="1614" width="5.7109375" style="23" customWidth="1"/>
    <col min="1615" max="1615" width="6.7109375" style="23" customWidth="1"/>
    <col min="1616" max="1627" width="5.7109375" style="23" customWidth="1"/>
    <col min="1628" max="1792" width="11.421875" style="23" customWidth="1"/>
    <col min="1793" max="1793" width="33.421875" style="23" customWidth="1"/>
    <col min="1794" max="1794" width="18.28125" style="23" customWidth="1"/>
    <col min="1795" max="1795" width="26.421875" style="23" customWidth="1"/>
    <col min="1796" max="1796" width="18.00390625" style="23" customWidth="1"/>
    <col min="1797" max="1797" width="14.28125" style="23" customWidth="1"/>
    <col min="1798" max="1798" width="12.57421875" style="23" customWidth="1"/>
    <col min="1799" max="1799" width="11.00390625" style="23" bestFit="1" customWidth="1"/>
    <col min="1800" max="1801" width="14.7109375" style="23" customWidth="1"/>
    <col min="1802" max="1802" width="29.57421875" style="23" customWidth="1"/>
    <col min="1803" max="1803" width="22.28125" style="23" customWidth="1"/>
    <col min="1804" max="1804" width="22.7109375" style="23" customWidth="1"/>
    <col min="1805" max="1805" width="25.7109375" style="23" customWidth="1"/>
    <col min="1806" max="1807" width="5.7109375" style="23" customWidth="1"/>
    <col min="1808" max="1808" width="6.7109375" style="23" customWidth="1"/>
    <col min="1809" max="1813" width="5.7109375" style="23" customWidth="1"/>
    <col min="1814" max="1814" width="6.7109375" style="23" customWidth="1"/>
    <col min="1815" max="1819" width="5.7109375" style="23" customWidth="1"/>
    <col min="1820" max="1820" width="6.7109375" style="23" customWidth="1"/>
    <col min="1821" max="1825" width="5.7109375" style="23" customWidth="1"/>
    <col min="1826" max="1834" width="6.7109375" style="23" customWidth="1"/>
    <col min="1835" max="1852" width="5.7109375" style="23" customWidth="1"/>
    <col min="1853" max="1853" width="6.7109375" style="23" customWidth="1"/>
    <col min="1854" max="1858" width="5.7109375" style="23" customWidth="1"/>
    <col min="1859" max="1859" width="52.7109375" style="23" customWidth="1"/>
    <col min="1860" max="1864" width="5.7109375" style="23" customWidth="1"/>
    <col min="1865" max="1865" width="6.7109375" style="23" customWidth="1"/>
    <col min="1866" max="1870" width="5.7109375" style="23" customWidth="1"/>
    <col min="1871" max="1871" width="6.7109375" style="23" customWidth="1"/>
    <col min="1872" max="1883" width="5.7109375" style="23" customWidth="1"/>
    <col min="1884" max="2048" width="11.421875" style="23" customWidth="1"/>
    <col min="2049" max="2049" width="33.421875" style="23" customWidth="1"/>
    <col min="2050" max="2050" width="18.28125" style="23" customWidth="1"/>
    <col min="2051" max="2051" width="26.421875" style="23" customWidth="1"/>
    <col min="2052" max="2052" width="18.00390625" style="23" customWidth="1"/>
    <col min="2053" max="2053" width="14.28125" style="23" customWidth="1"/>
    <col min="2054" max="2054" width="12.57421875" style="23" customWidth="1"/>
    <col min="2055" max="2055" width="11.00390625" style="23" bestFit="1" customWidth="1"/>
    <col min="2056" max="2057" width="14.7109375" style="23" customWidth="1"/>
    <col min="2058" max="2058" width="29.57421875" style="23" customWidth="1"/>
    <col min="2059" max="2059" width="22.28125" style="23" customWidth="1"/>
    <col min="2060" max="2060" width="22.7109375" style="23" customWidth="1"/>
    <col min="2061" max="2061" width="25.7109375" style="23" customWidth="1"/>
    <col min="2062" max="2063" width="5.7109375" style="23" customWidth="1"/>
    <col min="2064" max="2064" width="6.7109375" style="23" customWidth="1"/>
    <col min="2065" max="2069" width="5.7109375" style="23" customWidth="1"/>
    <col min="2070" max="2070" width="6.7109375" style="23" customWidth="1"/>
    <col min="2071" max="2075" width="5.7109375" style="23" customWidth="1"/>
    <col min="2076" max="2076" width="6.7109375" style="23" customWidth="1"/>
    <col min="2077" max="2081" width="5.7109375" style="23" customWidth="1"/>
    <col min="2082" max="2090" width="6.7109375" style="23" customWidth="1"/>
    <col min="2091" max="2108" width="5.7109375" style="23" customWidth="1"/>
    <col min="2109" max="2109" width="6.7109375" style="23" customWidth="1"/>
    <col min="2110" max="2114" width="5.7109375" style="23" customWidth="1"/>
    <col min="2115" max="2115" width="52.7109375" style="23" customWidth="1"/>
    <col min="2116" max="2120" width="5.7109375" style="23" customWidth="1"/>
    <col min="2121" max="2121" width="6.7109375" style="23" customWidth="1"/>
    <col min="2122" max="2126" width="5.7109375" style="23" customWidth="1"/>
    <col min="2127" max="2127" width="6.7109375" style="23" customWidth="1"/>
    <col min="2128" max="2139" width="5.7109375" style="23" customWidth="1"/>
    <col min="2140" max="2304" width="11.421875" style="23" customWidth="1"/>
    <col min="2305" max="2305" width="33.421875" style="23" customWidth="1"/>
    <col min="2306" max="2306" width="18.28125" style="23" customWidth="1"/>
    <col min="2307" max="2307" width="26.421875" style="23" customWidth="1"/>
    <col min="2308" max="2308" width="18.00390625" style="23" customWidth="1"/>
    <col min="2309" max="2309" width="14.28125" style="23" customWidth="1"/>
    <col min="2310" max="2310" width="12.57421875" style="23" customWidth="1"/>
    <col min="2311" max="2311" width="11.00390625" style="23" bestFit="1" customWidth="1"/>
    <col min="2312" max="2313" width="14.7109375" style="23" customWidth="1"/>
    <col min="2314" max="2314" width="29.57421875" style="23" customWidth="1"/>
    <col min="2315" max="2315" width="22.28125" style="23" customWidth="1"/>
    <col min="2316" max="2316" width="22.7109375" style="23" customWidth="1"/>
    <col min="2317" max="2317" width="25.7109375" style="23" customWidth="1"/>
    <col min="2318" max="2319" width="5.7109375" style="23" customWidth="1"/>
    <col min="2320" max="2320" width="6.7109375" style="23" customWidth="1"/>
    <col min="2321" max="2325" width="5.7109375" style="23" customWidth="1"/>
    <col min="2326" max="2326" width="6.7109375" style="23" customWidth="1"/>
    <col min="2327" max="2331" width="5.7109375" style="23" customWidth="1"/>
    <col min="2332" max="2332" width="6.7109375" style="23" customWidth="1"/>
    <col min="2333" max="2337" width="5.7109375" style="23" customWidth="1"/>
    <col min="2338" max="2346" width="6.7109375" style="23" customWidth="1"/>
    <col min="2347" max="2364" width="5.7109375" style="23" customWidth="1"/>
    <col min="2365" max="2365" width="6.7109375" style="23" customWidth="1"/>
    <col min="2366" max="2370" width="5.7109375" style="23" customWidth="1"/>
    <col min="2371" max="2371" width="52.7109375" style="23" customWidth="1"/>
    <col min="2372" max="2376" width="5.7109375" style="23" customWidth="1"/>
    <col min="2377" max="2377" width="6.7109375" style="23" customWidth="1"/>
    <col min="2378" max="2382" width="5.7109375" style="23" customWidth="1"/>
    <col min="2383" max="2383" width="6.7109375" style="23" customWidth="1"/>
    <col min="2384" max="2395" width="5.7109375" style="23" customWidth="1"/>
    <col min="2396" max="2560" width="11.421875" style="23" customWidth="1"/>
    <col min="2561" max="2561" width="33.421875" style="23" customWidth="1"/>
    <col min="2562" max="2562" width="18.28125" style="23" customWidth="1"/>
    <col min="2563" max="2563" width="26.421875" style="23" customWidth="1"/>
    <col min="2564" max="2564" width="18.00390625" style="23" customWidth="1"/>
    <col min="2565" max="2565" width="14.28125" style="23" customWidth="1"/>
    <col min="2566" max="2566" width="12.57421875" style="23" customWidth="1"/>
    <col min="2567" max="2567" width="11.00390625" style="23" bestFit="1" customWidth="1"/>
    <col min="2568" max="2569" width="14.7109375" style="23" customWidth="1"/>
    <col min="2570" max="2570" width="29.57421875" style="23" customWidth="1"/>
    <col min="2571" max="2571" width="22.28125" style="23" customWidth="1"/>
    <col min="2572" max="2572" width="22.7109375" style="23" customWidth="1"/>
    <col min="2573" max="2573" width="25.7109375" style="23" customWidth="1"/>
    <col min="2574" max="2575" width="5.7109375" style="23" customWidth="1"/>
    <col min="2576" max="2576" width="6.7109375" style="23" customWidth="1"/>
    <col min="2577" max="2581" width="5.7109375" style="23" customWidth="1"/>
    <col min="2582" max="2582" width="6.7109375" style="23" customWidth="1"/>
    <col min="2583" max="2587" width="5.7109375" style="23" customWidth="1"/>
    <col min="2588" max="2588" width="6.7109375" style="23" customWidth="1"/>
    <col min="2589" max="2593" width="5.7109375" style="23" customWidth="1"/>
    <col min="2594" max="2602" width="6.7109375" style="23" customWidth="1"/>
    <col min="2603" max="2620" width="5.7109375" style="23" customWidth="1"/>
    <col min="2621" max="2621" width="6.7109375" style="23" customWidth="1"/>
    <col min="2622" max="2626" width="5.7109375" style="23" customWidth="1"/>
    <col min="2627" max="2627" width="52.7109375" style="23" customWidth="1"/>
    <col min="2628" max="2632" width="5.7109375" style="23" customWidth="1"/>
    <col min="2633" max="2633" width="6.7109375" style="23" customWidth="1"/>
    <col min="2634" max="2638" width="5.7109375" style="23" customWidth="1"/>
    <col min="2639" max="2639" width="6.7109375" style="23" customWidth="1"/>
    <col min="2640" max="2651" width="5.7109375" style="23" customWidth="1"/>
    <col min="2652" max="2816" width="11.421875" style="23" customWidth="1"/>
    <col min="2817" max="2817" width="33.421875" style="23" customWidth="1"/>
    <col min="2818" max="2818" width="18.28125" style="23" customWidth="1"/>
    <col min="2819" max="2819" width="26.421875" style="23" customWidth="1"/>
    <col min="2820" max="2820" width="18.00390625" style="23" customWidth="1"/>
    <col min="2821" max="2821" width="14.28125" style="23" customWidth="1"/>
    <col min="2822" max="2822" width="12.57421875" style="23" customWidth="1"/>
    <col min="2823" max="2823" width="11.00390625" style="23" bestFit="1" customWidth="1"/>
    <col min="2824" max="2825" width="14.7109375" style="23" customWidth="1"/>
    <col min="2826" max="2826" width="29.57421875" style="23" customWidth="1"/>
    <col min="2827" max="2827" width="22.28125" style="23" customWidth="1"/>
    <col min="2828" max="2828" width="22.7109375" style="23" customWidth="1"/>
    <col min="2829" max="2829" width="25.7109375" style="23" customWidth="1"/>
    <col min="2830" max="2831" width="5.7109375" style="23" customWidth="1"/>
    <col min="2832" max="2832" width="6.7109375" style="23" customWidth="1"/>
    <col min="2833" max="2837" width="5.7109375" style="23" customWidth="1"/>
    <col min="2838" max="2838" width="6.7109375" style="23" customWidth="1"/>
    <col min="2839" max="2843" width="5.7109375" style="23" customWidth="1"/>
    <col min="2844" max="2844" width="6.7109375" style="23" customWidth="1"/>
    <col min="2845" max="2849" width="5.7109375" style="23" customWidth="1"/>
    <col min="2850" max="2858" width="6.7109375" style="23" customWidth="1"/>
    <col min="2859" max="2876" width="5.7109375" style="23" customWidth="1"/>
    <col min="2877" max="2877" width="6.7109375" style="23" customWidth="1"/>
    <col min="2878" max="2882" width="5.7109375" style="23" customWidth="1"/>
    <col min="2883" max="2883" width="52.7109375" style="23" customWidth="1"/>
    <col min="2884" max="2888" width="5.7109375" style="23" customWidth="1"/>
    <col min="2889" max="2889" width="6.7109375" style="23" customWidth="1"/>
    <col min="2890" max="2894" width="5.7109375" style="23" customWidth="1"/>
    <col min="2895" max="2895" width="6.7109375" style="23" customWidth="1"/>
    <col min="2896" max="2907" width="5.7109375" style="23" customWidth="1"/>
    <col min="2908" max="3072" width="11.421875" style="23" customWidth="1"/>
    <col min="3073" max="3073" width="33.421875" style="23" customWidth="1"/>
    <col min="3074" max="3074" width="18.28125" style="23" customWidth="1"/>
    <col min="3075" max="3075" width="26.421875" style="23" customWidth="1"/>
    <col min="3076" max="3076" width="18.00390625" style="23" customWidth="1"/>
    <col min="3077" max="3077" width="14.28125" style="23" customWidth="1"/>
    <col min="3078" max="3078" width="12.57421875" style="23" customWidth="1"/>
    <col min="3079" max="3079" width="11.00390625" style="23" bestFit="1" customWidth="1"/>
    <col min="3080" max="3081" width="14.7109375" style="23" customWidth="1"/>
    <col min="3082" max="3082" width="29.57421875" style="23" customWidth="1"/>
    <col min="3083" max="3083" width="22.28125" style="23" customWidth="1"/>
    <col min="3084" max="3084" width="22.7109375" style="23" customWidth="1"/>
    <col min="3085" max="3085" width="25.7109375" style="23" customWidth="1"/>
    <col min="3086" max="3087" width="5.7109375" style="23" customWidth="1"/>
    <col min="3088" max="3088" width="6.7109375" style="23" customWidth="1"/>
    <col min="3089" max="3093" width="5.7109375" style="23" customWidth="1"/>
    <col min="3094" max="3094" width="6.7109375" style="23" customWidth="1"/>
    <col min="3095" max="3099" width="5.7109375" style="23" customWidth="1"/>
    <col min="3100" max="3100" width="6.7109375" style="23" customWidth="1"/>
    <col min="3101" max="3105" width="5.7109375" style="23" customWidth="1"/>
    <col min="3106" max="3114" width="6.7109375" style="23" customWidth="1"/>
    <col min="3115" max="3132" width="5.7109375" style="23" customWidth="1"/>
    <col min="3133" max="3133" width="6.7109375" style="23" customWidth="1"/>
    <col min="3134" max="3138" width="5.7109375" style="23" customWidth="1"/>
    <col min="3139" max="3139" width="52.7109375" style="23" customWidth="1"/>
    <col min="3140" max="3144" width="5.7109375" style="23" customWidth="1"/>
    <col min="3145" max="3145" width="6.7109375" style="23" customWidth="1"/>
    <col min="3146" max="3150" width="5.7109375" style="23" customWidth="1"/>
    <col min="3151" max="3151" width="6.7109375" style="23" customWidth="1"/>
    <col min="3152" max="3163" width="5.7109375" style="23" customWidth="1"/>
    <col min="3164" max="3328" width="11.421875" style="23" customWidth="1"/>
    <col min="3329" max="3329" width="33.421875" style="23" customWidth="1"/>
    <col min="3330" max="3330" width="18.28125" style="23" customWidth="1"/>
    <col min="3331" max="3331" width="26.421875" style="23" customWidth="1"/>
    <col min="3332" max="3332" width="18.00390625" style="23" customWidth="1"/>
    <col min="3333" max="3333" width="14.28125" style="23" customWidth="1"/>
    <col min="3334" max="3334" width="12.57421875" style="23" customWidth="1"/>
    <col min="3335" max="3335" width="11.00390625" style="23" bestFit="1" customWidth="1"/>
    <col min="3336" max="3337" width="14.7109375" style="23" customWidth="1"/>
    <col min="3338" max="3338" width="29.57421875" style="23" customWidth="1"/>
    <col min="3339" max="3339" width="22.28125" style="23" customWidth="1"/>
    <col min="3340" max="3340" width="22.7109375" style="23" customWidth="1"/>
    <col min="3341" max="3341" width="25.7109375" style="23" customWidth="1"/>
    <col min="3342" max="3343" width="5.7109375" style="23" customWidth="1"/>
    <col min="3344" max="3344" width="6.7109375" style="23" customWidth="1"/>
    <col min="3345" max="3349" width="5.7109375" style="23" customWidth="1"/>
    <col min="3350" max="3350" width="6.7109375" style="23" customWidth="1"/>
    <col min="3351" max="3355" width="5.7109375" style="23" customWidth="1"/>
    <col min="3356" max="3356" width="6.7109375" style="23" customWidth="1"/>
    <col min="3357" max="3361" width="5.7109375" style="23" customWidth="1"/>
    <col min="3362" max="3370" width="6.7109375" style="23" customWidth="1"/>
    <col min="3371" max="3388" width="5.7109375" style="23" customWidth="1"/>
    <col min="3389" max="3389" width="6.7109375" style="23" customWidth="1"/>
    <col min="3390" max="3394" width="5.7109375" style="23" customWidth="1"/>
    <col min="3395" max="3395" width="52.7109375" style="23" customWidth="1"/>
    <col min="3396" max="3400" width="5.7109375" style="23" customWidth="1"/>
    <col min="3401" max="3401" width="6.7109375" style="23" customWidth="1"/>
    <col min="3402" max="3406" width="5.7109375" style="23" customWidth="1"/>
    <col min="3407" max="3407" width="6.7109375" style="23" customWidth="1"/>
    <col min="3408" max="3419" width="5.7109375" style="23" customWidth="1"/>
    <col min="3420" max="3584" width="11.421875" style="23" customWidth="1"/>
    <col min="3585" max="3585" width="33.421875" style="23" customWidth="1"/>
    <col min="3586" max="3586" width="18.28125" style="23" customWidth="1"/>
    <col min="3587" max="3587" width="26.421875" style="23" customWidth="1"/>
    <col min="3588" max="3588" width="18.00390625" style="23" customWidth="1"/>
    <col min="3589" max="3589" width="14.28125" style="23" customWidth="1"/>
    <col min="3590" max="3590" width="12.57421875" style="23" customWidth="1"/>
    <col min="3591" max="3591" width="11.00390625" style="23" bestFit="1" customWidth="1"/>
    <col min="3592" max="3593" width="14.7109375" style="23" customWidth="1"/>
    <col min="3594" max="3594" width="29.57421875" style="23" customWidth="1"/>
    <col min="3595" max="3595" width="22.28125" style="23" customWidth="1"/>
    <col min="3596" max="3596" width="22.7109375" style="23" customWidth="1"/>
    <col min="3597" max="3597" width="25.7109375" style="23" customWidth="1"/>
    <col min="3598" max="3599" width="5.7109375" style="23" customWidth="1"/>
    <col min="3600" max="3600" width="6.7109375" style="23" customWidth="1"/>
    <col min="3601" max="3605" width="5.7109375" style="23" customWidth="1"/>
    <col min="3606" max="3606" width="6.7109375" style="23" customWidth="1"/>
    <col min="3607" max="3611" width="5.7109375" style="23" customWidth="1"/>
    <col min="3612" max="3612" width="6.7109375" style="23" customWidth="1"/>
    <col min="3613" max="3617" width="5.7109375" style="23" customWidth="1"/>
    <col min="3618" max="3626" width="6.7109375" style="23" customWidth="1"/>
    <col min="3627" max="3644" width="5.7109375" style="23" customWidth="1"/>
    <col min="3645" max="3645" width="6.7109375" style="23" customWidth="1"/>
    <col min="3646" max="3650" width="5.7109375" style="23" customWidth="1"/>
    <col min="3651" max="3651" width="52.7109375" style="23" customWidth="1"/>
    <col min="3652" max="3656" width="5.7109375" style="23" customWidth="1"/>
    <col min="3657" max="3657" width="6.7109375" style="23" customWidth="1"/>
    <col min="3658" max="3662" width="5.7109375" style="23" customWidth="1"/>
    <col min="3663" max="3663" width="6.7109375" style="23" customWidth="1"/>
    <col min="3664" max="3675" width="5.7109375" style="23" customWidth="1"/>
    <col min="3676" max="3840" width="11.421875" style="23" customWidth="1"/>
    <col min="3841" max="3841" width="33.421875" style="23" customWidth="1"/>
    <col min="3842" max="3842" width="18.28125" style="23" customWidth="1"/>
    <col min="3843" max="3843" width="26.421875" style="23" customWidth="1"/>
    <col min="3844" max="3844" width="18.00390625" style="23" customWidth="1"/>
    <col min="3845" max="3845" width="14.28125" style="23" customWidth="1"/>
    <col min="3846" max="3846" width="12.57421875" style="23" customWidth="1"/>
    <col min="3847" max="3847" width="11.00390625" style="23" bestFit="1" customWidth="1"/>
    <col min="3848" max="3849" width="14.7109375" style="23" customWidth="1"/>
    <col min="3850" max="3850" width="29.57421875" style="23" customWidth="1"/>
    <col min="3851" max="3851" width="22.28125" style="23" customWidth="1"/>
    <col min="3852" max="3852" width="22.7109375" style="23" customWidth="1"/>
    <col min="3853" max="3853" width="25.7109375" style="23" customWidth="1"/>
    <col min="3854" max="3855" width="5.7109375" style="23" customWidth="1"/>
    <col min="3856" max="3856" width="6.7109375" style="23" customWidth="1"/>
    <col min="3857" max="3861" width="5.7109375" style="23" customWidth="1"/>
    <col min="3862" max="3862" width="6.7109375" style="23" customWidth="1"/>
    <col min="3863" max="3867" width="5.7109375" style="23" customWidth="1"/>
    <col min="3868" max="3868" width="6.7109375" style="23" customWidth="1"/>
    <col min="3869" max="3873" width="5.7109375" style="23" customWidth="1"/>
    <col min="3874" max="3882" width="6.7109375" style="23" customWidth="1"/>
    <col min="3883" max="3900" width="5.7109375" style="23" customWidth="1"/>
    <col min="3901" max="3901" width="6.7109375" style="23" customWidth="1"/>
    <col min="3902" max="3906" width="5.7109375" style="23" customWidth="1"/>
    <col min="3907" max="3907" width="52.7109375" style="23" customWidth="1"/>
    <col min="3908" max="3912" width="5.7109375" style="23" customWidth="1"/>
    <col min="3913" max="3913" width="6.7109375" style="23" customWidth="1"/>
    <col min="3914" max="3918" width="5.7109375" style="23" customWidth="1"/>
    <col min="3919" max="3919" width="6.7109375" style="23" customWidth="1"/>
    <col min="3920" max="3931" width="5.7109375" style="23" customWidth="1"/>
    <col min="3932" max="4096" width="11.421875" style="23" customWidth="1"/>
    <col min="4097" max="4097" width="33.421875" style="23" customWidth="1"/>
    <col min="4098" max="4098" width="18.28125" style="23" customWidth="1"/>
    <col min="4099" max="4099" width="26.421875" style="23" customWidth="1"/>
    <col min="4100" max="4100" width="18.00390625" style="23" customWidth="1"/>
    <col min="4101" max="4101" width="14.28125" style="23" customWidth="1"/>
    <col min="4102" max="4102" width="12.57421875" style="23" customWidth="1"/>
    <col min="4103" max="4103" width="11.00390625" style="23" bestFit="1" customWidth="1"/>
    <col min="4104" max="4105" width="14.7109375" style="23" customWidth="1"/>
    <col min="4106" max="4106" width="29.57421875" style="23" customWidth="1"/>
    <col min="4107" max="4107" width="22.28125" style="23" customWidth="1"/>
    <col min="4108" max="4108" width="22.7109375" style="23" customWidth="1"/>
    <col min="4109" max="4109" width="25.7109375" style="23" customWidth="1"/>
    <col min="4110" max="4111" width="5.7109375" style="23" customWidth="1"/>
    <col min="4112" max="4112" width="6.7109375" style="23" customWidth="1"/>
    <col min="4113" max="4117" width="5.7109375" style="23" customWidth="1"/>
    <col min="4118" max="4118" width="6.7109375" style="23" customWidth="1"/>
    <col min="4119" max="4123" width="5.7109375" style="23" customWidth="1"/>
    <col min="4124" max="4124" width="6.7109375" style="23" customWidth="1"/>
    <col min="4125" max="4129" width="5.7109375" style="23" customWidth="1"/>
    <col min="4130" max="4138" width="6.7109375" style="23" customWidth="1"/>
    <col min="4139" max="4156" width="5.7109375" style="23" customWidth="1"/>
    <col min="4157" max="4157" width="6.7109375" style="23" customWidth="1"/>
    <col min="4158" max="4162" width="5.7109375" style="23" customWidth="1"/>
    <col min="4163" max="4163" width="52.7109375" style="23" customWidth="1"/>
    <col min="4164" max="4168" width="5.7109375" style="23" customWidth="1"/>
    <col min="4169" max="4169" width="6.7109375" style="23" customWidth="1"/>
    <col min="4170" max="4174" width="5.7109375" style="23" customWidth="1"/>
    <col min="4175" max="4175" width="6.7109375" style="23" customWidth="1"/>
    <col min="4176" max="4187" width="5.7109375" style="23" customWidth="1"/>
    <col min="4188" max="4352" width="11.421875" style="23" customWidth="1"/>
    <col min="4353" max="4353" width="33.421875" style="23" customWidth="1"/>
    <col min="4354" max="4354" width="18.28125" style="23" customWidth="1"/>
    <col min="4355" max="4355" width="26.421875" style="23" customWidth="1"/>
    <col min="4356" max="4356" width="18.00390625" style="23" customWidth="1"/>
    <col min="4357" max="4357" width="14.28125" style="23" customWidth="1"/>
    <col min="4358" max="4358" width="12.57421875" style="23" customWidth="1"/>
    <col min="4359" max="4359" width="11.00390625" style="23" bestFit="1" customWidth="1"/>
    <col min="4360" max="4361" width="14.7109375" style="23" customWidth="1"/>
    <col min="4362" max="4362" width="29.57421875" style="23" customWidth="1"/>
    <col min="4363" max="4363" width="22.28125" style="23" customWidth="1"/>
    <col min="4364" max="4364" width="22.7109375" style="23" customWidth="1"/>
    <col min="4365" max="4365" width="25.7109375" style="23" customWidth="1"/>
    <col min="4366" max="4367" width="5.7109375" style="23" customWidth="1"/>
    <col min="4368" max="4368" width="6.7109375" style="23" customWidth="1"/>
    <col min="4369" max="4373" width="5.7109375" style="23" customWidth="1"/>
    <col min="4374" max="4374" width="6.7109375" style="23" customWidth="1"/>
    <col min="4375" max="4379" width="5.7109375" style="23" customWidth="1"/>
    <col min="4380" max="4380" width="6.7109375" style="23" customWidth="1"/>
    <col min="4381" max="4385" width="5.7109375" style="23" customWidth="1"/>
    <col min="4386" max="4394" width="6.7109375" style="23" customWidth="1"/>
    <col min="4395" max="4412" width="5.7109375" style="23" customWidth="1"/>
    <col min="4413" max="4413" width="6.7109375" style="23" customWidth="1"/>
    <col min="4414" max="4418" width="5.7109375" style="23" customWidth="1"/>
    <col min="4419" max="4419" width="52.7109375" style="23" customWidth="1"/>
    <col min="4420" max="4424" width="5.7109375" style="23" customWidth="1"/>
    <col min="4425" max="4425" width="6.7109375" style="23" customWidth="1"/>
    <col min="4426" max="4430" width="5.7109375" style="23" customWidth="1"/>
    <col min="4431" max="4431" width="6.7109375" style="23" customWidth="1"/>
    <col min="4432" max="4443" width="5.7109375" style="23" customWidth="1"/>
    <col min="4444" max="4608" width="11.421875" style="23" customWidth="1"/>
    <col min="4609" max="4609" width="33.421875" style="23" customWidth="1"/>
    <col min="4610" max="4610" width="18.28125" style="23" customWidth="1"/>
    <col min="4611" max="4611" width="26.421875" style="23" customWidth="1"/>
    <col min="4612" max="4612" width="18.00390625" style="23" customWidth="1"/>
    <col min="4613" max="4613" width="14.28125" style="23" customWidth="1"/>
    <col min="4614" max="4614" width="12.57421875" style="23" customWidth="1"/>
    <col min="4615" max="4615" width="11.00390625" style="23" bestFit="1" customWidth="1"/>
    <col min="4616" max="4617" width="14.7109375" style="23" customWidth="1"/>
    <col min="4618" max="4618" width="29.57421875" style="23" customWidth="1"/>
    <col min="4619" max="4619" width="22.28125" style="23" customWidth="1"/>
    <col min="4620" max="4620" width="22.7109375" style="23" customWidth="1"/>
    <col min="4621" max="4621" width="25.7109375" style="23" customWidth="1"/>
    <col min="4622" max="4623" width="5.7109375" style="23" customWidth="1"/>
    <col min="4624" max="4624" width="6.7109375" style="23" customWidth="1"/>
    <col min="4625" max="4629" width="5.7109375" style="23" customWidth="1"/>
    <col min="4630" max="4630" width="6.7109375" style="23" customWidth="1"/>
    <col min="4631" max="4635" width="5.7109375" style="23" customWidth="1"/>
    <col min="4636" max="4636" width="6.7109375" style="23" customWidth="1"/>
    <col min="4637" max="4641" width="5.7109375" style="23" customWidth="1"/>
    <col min="4642" max="4650" width="6.7109375" style="23" customWidth="1"/>
    <col min="4651" max="4668" width="5.7109375" style="23" customWidth="1"/>
    <col min="4669" max="4669" width="6.7109375" style="23" customWidth="1"/>
    <col min="4670" max="4674" width="5.7109375" style="23" customWidth="1"/>
    <col min="4675" max="4675" width="52.7109375" style="23" customWidth="1"/>
    <col min="4676" max="4680" width="5.7109375" style="23" customWidth="1"/>
    <col min="4681" max="4681" width="6.7109375" style="23" customWidth="1"/>
    <col min="4682" max="4686" width="5.7109375" style="23" customWidth="1"/>
    <col min="4687" max="4687" width="6.7109375" style="23" customWidth="1"/>
    <col min="4688" max="4699" width="5.7109375" style="23" customWidth="1"/>
    <col min="4700" max="4864" width="11.421875" style="23" customWidth="1"/>
    <col min="4865" max="4865" width="33.421875" style="23" customWidth="1"/>
    <col min="4866" max="4866" width="18.28125" style="23" customWidth="1"/>
    <col min="4867" max="4867" width="26.421875" style="23" customWidth="1"/>
    <col min="4868" max="4868" width="18.00390625" style="23" customWidth="1"/>
    <col min="4869" max="4869" width="14.28125" style="23" customWidth="1"/>
    <col min="4870" max="4870" width="12.57421875" style="23" customWidth="1"/>
    <col min="4871" max="4871" width="11.00390625" style="23" bestFit="1" customWidth="1"/>
    <col min="4872" max="4873" width="14.7109375" style="23" customWidth="1"/>
    <col min="4874" max="4874" width="29.57421875" style="23" customWidth="1"/>
    <col min="4875" max="4875" width="22.28125" style="23" customWidth="1"/>
    <col min="4876" max="4876" width="22.7109375" style="23" customWidth="1"/>
    <col min="4877" max="4877" width="25.7109375" style="23" customWidth="1"/>
    <col min="4878" max="4879" width="5.7109375" style="23" customWidth="1"/>
    <col min="4880" max="4880" width="6.7109375" style="23" customWidth="1"/>
    <col min="4881" max="4885" width="5.7109375" style="23" customWidth="1"/>
    <col min="4886" max="4886" width="6.7109375" style="23" customWidth="1"/>
    <col min="4887" max="4891" width="5.7109375" style="23" customWidth="1"/>
    <col min="4892" max="4892" width="6.7109375" style="23" customWidth="1"/>
    <col min="4893" max="4897" width="5.7109375" style="23" customWidth="1"/>
    <col min="4898" max="4906" width="6.7109375" style="23" customWidth="1"/>
    <col min="4907" max="4924" width="5.7109375" style="23" customWidth="1"/>
    <col min="4925" max="4925" width="6.7109375" style="23" customWidth="1"/>
    <col min="4926" max="4930" width="5.7109375" style="23" customWidth="1"/>
    <col min="4931" max="4931" width="52.7109375" style="23" customWidth="1"/>
    <col min="4932" max="4936" width="5.7109375" style="23" customWidth="1"/>
    <col min="4937" max="4937" width="6.7109375" style="23" customWidth="1"/>
    <col min="4938" max="4942" width="5.7109375" style="23" customWidth="1"/>
    <col min="4943" max="4943" width="6.7109375" style="23" customWidth="1"/>
    <col min="4944" max="4955" width="5.7109375" style="23" customWidth="1"/>
    <col min="4956" max="5120" width="11.421875" style="23" customWidth="1"/>
    <col min="5121" max="5121" width="33.421875" style="23" customWidth="1"/>
    <col min="5122" max="5122" width="18.28125" style="23" customWidth="1"/>
    <col min="5123" max="5123" width="26.421875" style="23" customWidth="1"/>
    <col min="5124" max="5124" width="18.00390625" style="23" customWidth="1"/>
    <col min="5125" max="5125" width="14.28125" style="23" customWidth="1"/>
    <col min="5126" max="5126" width="12.57421875" style="23" customWidth="1"/>
    <col min="5127" max="5127" width="11.00390625" style="23" bestFit="1" customWidth="1"/>
    <col min="5128" max="5129" width="14.7109375" style="23" customWidth="1"/>
    <col min="5130" max="5130" width="29.57421875" style="23" customWidth="1"/>
    <col min="5131" max="5131" width="22.28125" style="23" customWidth="1"/>
    <col min="5132" max="5132" width="22.7109375" style="23" customWidth="1"/>
    <col min="5133" max="5133" width="25.7109375" style="23" customWidth="1"/>
    <col min="5134" max="5135" width="5.7109375" style="23" customWidth="1"/>
    <col min="5136" max="5136" width="6.7109375" style="23" customWidth="1"/>
    <col min="5137" max="5141" width="5.7109375" style="23" customWidth="1"/>
    <col min="5142" max="5142" width="6.7109375" style="23" customWidth="1"/>
    <col min="5143" max="5147" width="5.7109375" style="23" customWidth="1"/>
    <col min="5148" max="5148" width="6.7109375" style="23" customWidth="1"/>
    <col min="5149" max="5153" width="5.7109375" style="23" customWidth="1"/>
    <col min="5154" max="5162" width="6.7109375" style="23" customWidth="1"/>
    <col min="5163" max="5180" width="5.7109375" style="23" customWidth="1"/>
    <col min="5181" max="5181" width="6.7109375" style="23" customWidth="1"/>
    <col min="5182" max="5186" width="5.7109375" style="23" customWidth="1"/>
    <col min="5187" max="5187" width="52.7109375" style="23" customWidth="1"/>
    <col min="5188" max="5192" width="5.7109375" style="23" customWidth="1"/>
    <col min="5193" max="5193" width="6.7109375" style="23" customWidth="1"/>
    <col min="5194" max="5198" width="5.7109375" style="23" customWidth="1"/>
    <col min="5199" max="5199" width="6.7109375" style="23" customWidth="1"/>
    <col min="5200" max="5211" width="5.7109375" style="23" customWidth="1"/>
    <col min="5212" max="5376" width="11.421875" style="23" customWidth="1"/>
    <col min="5377" max="5377" width="33.421875" style="23" customWidth="1"/>
    <col min="5378" max="5378" width="18.28125" style="23" customWidth="1"/>
    <col min="5379" max="5379" width="26.421875" style="23" customWidth="1"/>
    <col min="5380" max="5380" width="18.00390625" style="23" customWidth="1"/>
    <col min="5381" max="5381" width="14.28125" style="23" customWidth="1"/>
    <col min="5382" max="5382" width="12.57421875" style="23" customWidth="1"/>
    <col min="5383" max="5383" width="11.00390625" style="23" bestFit="1" customWidth="1"/>
    <col min="5384" max="5385" width="14.7109375" style="23" customWidth="1"/>
    <col min="5386" max="5386" width="29.57421875" style="23" customWidth="1"/>
    <col min="5387" max="5387" width="22.28125" style="23" customWidth="1"/>
    <col min="5388" max="5388" width="22.7109375" style="23" customWidth="1"/>
    <col min="5389" max="5389" width="25.7109375" style="23" customWidth="1"/>
    <col min="5390" max="5391" width="5.7109375" style="23" customWidth="1"/>
    <col min="5392" max="5392" width="6.7109375" style="23" customWidth="1"/>
    <col min="5393" max="5397" width="5.7109375" style="23" customWidth="1"/>
    <col min="5398" max="5398" width="6.7109375" style="23" customWidth="1"/>
    <col min="5399" max="5403" width="5.7109375" style="23" customWidth="1"/>
    <col min="5404" max="5404" width="6.7109375" style="23" customWidth="1"/>
    <col min="5405" max="5409" width="5.7109375" style="23" customWidth="1"/>
    <col min="5410" max="5418" width="6.7109375" style="23" customWidth="1"/>
    <col min="5419" max="5436" width="5.7109375" style="23" customWidth="1"/>
    <col min="5437" max="5437" width="6.7109375" style="23" customWidth="1"/>
    <col min="5438" max="5442" width="5.7109375" style="23" customWidth="1"/>
    <col min="5443" max="5443" width="52.7109375" style="23" customWidth="1"/>
    <col min="5444" max="5448" width="5.7109375" style="23" customWidth="1"/>
    <col min="5449" max="5449" width="6.7109375" style="23" customWidth="1"/>
    <col min="5450" max="5454" width="5.7109375" style="23" customWidth="1"/>
    <col min="5455" max="5455" width="6.7109375" style="23" customWidth="1"/>
    <col min="5456" max="5467" width="5.7109375" style="23" customWidth="1"/>
    <col min="5468" max="5632" width="11.421875" style="23" customWidth="1"/>
    <col min="5633" max="5633" width="33.421875" style="23" customWidth="1"/>
    <col min="5634" max="5634" width="18.28125" style="23" customWidth="1"/>
    <col min="5635" max="5635" width="26.421875" style="23" customWidth="1"/>
    <col min="5636" max="5636" width="18.00390625" style="23" customWidth="1"/>
    <col min="5637" max="5637" width="14.28125" style="23" customWidth="1"/>
    <col min="5638" max="5638" width="12.57421875" style="23" customWidth="1"/>
    <col min="5639" max="5639" width="11.00390625" style="23" bestFit="1" customWidth="1"/>
    <col min="5640" max="5641" width="14.7109375" style="23" customWidth="1"/>
    <col min="5642" max="5642" width="29.57421875" style="23" customWidth="1"/>
    <col min="5643" max="5643" width="22.28125" style="23" customWidth="1"/>
    <col min="5644" max="5644" width="22.7109375" style="23" customWidth="1"/>
    <col min="5645" max="5645" width="25.7109375" style="23" customWidth="1"/>
    <col min="5646" max="5647" width="5.7109375" style="23" customWidth="1"/>
    <col min="5648" max="5648" width="6.7109375" style="23" customWidth="1"/>
    <col min="5649" max="5653" width="5.7109375" style="23" customWidth="1"/>
    <col min="5654" max="5654" width="6.7109375" style="23" customWidth="1"/>
    <col min="5655" max="5659" width="5.7109375" style="23" customWidth="1"/>
    <col min="5660" max="5660" width="6.7109375" style="23" customWidth="1"/>
    <col min="5661" max="5665" width="5.7109375" style="23" customWidth="1"/>
    <col min="5666" max="5674" width="6.7109375" style="23" customWidth="1"/>
    <col min="5675" max="5692" width="5.7109375" style="23" customWidth="1"/>
    <col min="5693" max="5693" width="6.7109375" style="23" customWidth="1"/>
    <col min="5694" max="5698" width="5.7109375" style="23" customWidth="1"/>
    <col min="5699" max="5699" width="52.7109375" style="23" customWidth="1"/>
    <col min="5700" max="5704" width="5.7109375" style="23" customWidth="1"/>
    <col min="5705" max="5705" width="6.7109375" style="23" customWidth="1"/>
    <col min="5706" max="5710" width="5.7109375" style="23" customWidth="1"/>
    <col min="5711" max="5711" width="6.7109375" style="23" customWidth="1"/>
    <col min="5712" max="5723" width="5.7109375" style="23" customWidth="1"/>
    <col min="5724" max="5888" width="11.421875" style="23" customWidth="1"/>
    <col min="5889" max="5889" width="33.421875" style="23" customWidth="1"/>
    <col min="5890" max="5890" width="18.28125" style="23" customWidth="1"/>
    <col min="5891" max="5891" width="26.421875" style="23" customWidth="1"/>
    <col min="5892" max="5892" width="18.00390625" style="23" customWidth="1"/>
    <col min="5893" max="5893" width="14.28125" style="23" customWidth="1"/>
    <col min="5894" max="5894" width="12.57421875" style="23" customWidth="1"/>
    <col min="5895" max="5895" width="11.00390625" style="23" bestFit="1" customWidth="1"/>
    <col min="5896" max="5897" width="14.7109375" style="23" customWidth="1"/>
    <col min="5898" max="5898" width="29.57421875" style="23" customWidth="1"/>
    <col min="5899" max="5899" width="22.28125" style="23" customWidth="1"/>
    <col min="5900" max="5900" width="22.7109375" style="23" customWidth="1"/>
    <col min="5901" max="5901" width="25.7109375" style="23" customWidth="1"/>
    <col min="5902" max="5903" width="5.7109375" style="23" customWidth="1"/>
    <col min="5904" max="5904" width="6.7109375" style="23" customWidth="1"/>
    <col min="5905" max="5909" width="5.7109375" style="23" customWidth="1"/>
    <col min="5910" max="5910" width="6.7109375" style="23" customWidth="1"/>
    <col min="5911" max="5915" width="5.7109375" style="23" customWidth="1"/>
    <col min="5916" max="5916" width="6.7109375" style="23" customWidth="1"/>
    <col min="5917" max="5921" width="5.7109375" style="23" customWidth="1"/>
    <col min="5922" max="5930" width="6.7109375" style="23" customWidth="1"/>
    <col min="5931" max="5948" width="5.7109375" style="23" customWidth="1"/>
    <col min="5949" max="5949" width="6.7109375" style="23" customWidth="1"/>
    <col min="5950" max="5954" width="5.7109375" style="23" customWidth="1"/>
    <col min="5955" max="5955" width="52.7109375" style="23" customWidth="1"/>
    <col min="5956" max="5960" width="5.7109375" style="23" customWidth="1"/>
    <col min="5961" max="5961" width="6.7109375" style="23" customWidth="1"/>
    <col min="5962" max="5966" width="5.7109375" style="23" customWidth="1"/>
    <col min="5967" max="5967" width="6.7109375" style="23" customWidth="1"/>
    <col min="5968" max="5979" width="5.7109375" style="23" customWidth="1"/>
    <col min="5980" max="6144" width="11.421875" style="23" customWidth="1"/>
    <col min="6145" max="6145" width="33.421875" style="23" customWidth="1"/>
    <col min="6146" max="6146" width="18.28125" style="23" customWidth="1"/>
    <col min="6147" max="6147" width="26.421875" style="23" customWidth="1"/>
    <col min="6148" max="6148" width="18.00390625" style="23" customWidth="1"/>
    <col min="6149" max="6149" width="14.28125" style="23" customWidth="1"/>
    <col min="6150" max="6150" width="12.57421875" style="23" customWidth="1"/>
    <col min="6151" max="6151" width="11.00390625" style="23" bestFit="1" customWidth="1"/>
    <col min="6152" max="6153" width="14.7109375" style="23" customWidth="1"/>
    <col min="6154" max="6154" width="29.57421875" style="23" customWidth="1"/>
    <col min="6155" max="6155" width="22.28125" style="23" customWidth="1"/>
    <col min="6156" max="6156" width="22.7109375" style="23" customWidth="1"/>
    <col min="6157" max="6157" width="25.7109375" style="23" customWidth="1"/>
    <col min="6158" max="6159" width="5.7109375" style="23" customWidth="1"/>
    <col min="6160" max="6160" width="6.7109375" style="23" customWidth="1"/>
    <col min="6161" max="6165" width="5.7109375" style="23" customWidth="1"/>
    <col min="6166" max="6166" width="6.7109375" style="23" customWidth="1"/>
    <col min="6167" max="6171" width="5.7109375" style="23" customWidth="1"/>
    <col min="6172" max="6172" width="6.7109375" style="23" customWidth="1"/>
    <col min="6173" max="6177" width="5.7109375" style="23" customWidth="1"/>
    <col min="6178" max="6186" width="6.7109375" style="23" customWidth="1"/>
    <col min="6187" max="6204" width="5.7109375" style="23" customWidth="1"/>
    <col min="6205" max="6205" width="6.7109375" style="23" customWidth="1"/>
    <col min="6206" max="6210" width="5.7109375" style="23" customWidth="1"/>
    <col min="6211" max="6211" width="52.7109375" style="23" customWidth="1"/>
    <col min="6212" max="6216" width="5.7109375" style="23" customWidth="1"/>
    <col min="6217" max="6217" width="6.7109375" style="23" customWidth="1"/>
    <col min="6218" max="6222" width="5.7109375" style="23" customWidth="1"/>
    <col min="6223" max="6223" width="6.7109375" style="23" customWidth="1"/>
    <col min="6224" max="6235" width="5.7109375" style="23" customWidth="1"/>
    <col min="6236" max="6400" width="11.421875" style="23" customWidth="1"/>
    <col min="6401" max="6401" width="33.421875" style="23" customWidth="1"/>
    <col min="6402" max="6402" width="18.28125" style="23" customWidth="1"/>
    <col min="6403" max="6403" width="26.421875" style="23" customWidth="1"/>
    <col min="6404" max="6404" width="18.00390625" style="23" customWidth="1"/>
    <col min="6405" max="6405" width="14.28125" style="23" customWidth="1"/>
    <col min="6406" max="6406" width="12.57421875" style="23" customWidth="1"/>
    <col min="6407" max="6407" width="11.00390625" style="23" bestFit="1" customWidth="1"/>
    <col min="6408" max="6409" width="14.7109375" style="23" customWidth="1"/>
    <col min="6410" max="6410" width="29.57421875" style="23" customWidth="1"/>
    <col min="6411" max="6411" width="22.28125" style="23" customWidth="1"/>
    <col min="6412" max="6412" width="22.7109375" style="23" customWidth="1"/>
    <col min="6413" max="6413" width="25.7109375" style="23" customWidth="1"/>
    <col min="6414" max="6415" width="5.7109375" style="23" customWidth="1"/>
    <col min="6416" max="6416" width="6.7109375" style="23" customWidth="1"/>
    <col min="6417" max="6421" width="5.7109375" style="23" customWidth="1"/>
    <col min="6422" max="6422" width="6.7109375" style="23" customWidth="1"/>
    <col min="6423" max="6427" width="5.7109375" style="23" customWidth="1"/>
    <col min="6428" max="6428" width="6.7109375" style="23" customWidth="1"/>
    <col min="6429" max="6433" width="5.7109375" style="23" customWidth="1"/>
    <col min="6434" max="6442" width="6.7109375" style="23" customWidth="1"/>
    <col min="6443" max="6460" width="5.7109375" style="23" customWidth="1"/>
    <col min="6461" max="6461" width="6.7109375" style="23" customWidth="1"/>
    <col min="6462" max="6466" width="5.7109375" style="23" customWidth="1"/>
    <col min="6467" max="6467" width="52.7109375" style="23" customWidth="1"/>
    <col min="6468" max="6472" width="5.7109375" style="23" customWidth="1"/>
    <col min="6473" max="6473" width="6.7109375" style="23" customWidth="1"/>
    <col min="6474" max="6478" width="5.7109375" style="23" customWidth="1"/>
    <col min="6479" max="6479" width="6.7109375" style="23" customWidth="1"/>
    <col min="6480" max="6491" width="5.7109375" style="23" customWidth="1"/>
    <col min="6492" max="6656" width="11.421875" style="23" customWidth="1"/>
    <col min="6657" max="6657" width="33.421875" style="23" customWidth="1"/>
    <col min="6658" max="6658" width="18.28125" style="23" customWidth="1"/>
    <col min="6659" max="6659" width="26.421875" style="23" customWidth="1"/>
    <col min="6660" max="6660" width="18.00390625" style="23" customWidth="1"/>
    <col min="6661" max="6661" width="14.28125" style="23" customWidth="1"/>
    <col min="6662" max="6662" width="12.57421875" style="23" customWidth="1"/>
    <col min="6663" max="6663" width="11.00390625" style="23" bestFit="1" customWidth="1"/>
    <col min="6664" max="6665" width="14.7109375" style="23" customWidth="1"/>
    <col min="6666" max="6666" width="29.57421875" style="23" customWidth="1"/>
    <col min="6667" max="6667" width="22.28125" style="23" customWidth="1"/>
    <col min="6668" max="6668" width="22.7109375" style="23" customWidth="1"/>
    <col min="6669" max="6669" width="25.7109375" style="23" customWidth="1"/>
    <col min="6670" max="6671" width="5.7109375" style="23" customWidth="1"/>
    <col min="6672" max="6672" width="6.7109375" style="23" customWidth="1"/>
    <col min="6673" max="6677" width="5.7109375" style="23" customWidth="1"/>
    <col min="6678" max="6678" width="6.7109375" style="23" customWidth="1"/>
    <col min="6679" max="6683" width="5.7109375" style="23" customWidth="1"/>
    <col min="6684" max="6684" width="6.7109375" style="23" customWidth="1"/>
    <col min="6685" max="6689" width="5.7109375" style="23" customWidth="1"/>
    <col min="6690" max="6698" width="6.7109375" style="23" customWidth="1"/>
    <col min="6699" max="6716" width="5.7109375" style="23" customWidth="1"/>
    <col min="6717" max="6717" width="6.7109375" style="23" customWidth="1"/>
    <col min="6718" max="6722" width="5.7109375" style="23" customWidth="1"/>
    <col min="6723" max="6723" width="52.7109375" style="23" customWidth="1"/>
    <col min="6724" max="6728" width="5.7109375" style="23" customWidth="1"/>
    <col min="6729" max="6729" width="6.7109375" style="23" customWidth="1"/>
    <col min="6730" max="6734" width="5.7109375" style="23" customWidth="1"/>
    <col min="6735" max="6735" width="6.7109375" style="23" customWidth="1"/>
    <col min="6736" max="6747" width="5.7109375" style="23" customWidth="1"/>
    <col min="6748" max="6912" width="11.421875" style="23" customWidth="1"/>
    <col min="6913" max="6913" width="33.421875" style="23" customWidth="1"/>
    <col min="6914" max="6914" width="18.28125" style="23" customWidth="1"/>
    <col min="6915" max="6915" width="26.421875" style="23" customWidth="1"/>
    <col min="6916" max="6916" width="18.00390625" style="23" customWidth="1"/>
    <col min="6917" max="6917" width="14.28125" style="23" customWidth="1"/>
    <col min="6918" max="6918" width="12.57421875" style="23" customWidth="1"/>
    <col min="6919" max="6919" width="11.00390625" style="23" bestFit="1" customWidth="1"/>
    <col min="6920" max="6921" width="14.7109375" style="23" customWidth="1"/>
    <col min="6922" max="6922" width="29.57421875" style="23" customWidth="1"/>
    <col min="6923" max="6923" width="22.28125" style="23" customWidth="1"/>
    <col min="6924" max="6924" width="22.7109375" style="23" customWidth="1"/>
    <col min="6925" max="6925" width="25.7109375" style="23" customWidth="1"/>
    <col min="6926" max="6927" width="5.7109375" style="23" customWidth="1"/>
    <col min="6928" max="6928" width="6.7109375" style="23" customWidth="1"/>
    <col min="6929" max="6933" width="5.7109375" style="23" customWidth="1"/>
    <col min="6934" max="6934" width="6.7109375" style="23" customWidth="1"/>
    <col min="6935" max="6939" width="5.7109375" style="23" customWidth="1"/>
    <col min="6940" max="6940" width="6.7109375" style="23" customWidth="1"/>
    <col min="6941" max="6945" width="5.7109375" style="23" customWidth="1"/>
    <col min="6946" max="6954" width="6.7109375" style="23" customWidth="1"/>
    <col min="6955" max="6972" width="5.7109375" style="23" customWidth="1"/>
    <col min="6973" max="6973" width="6.7109375" style="23" customWidth="1"/>
    <col min="6974" max="6978" width="5.7109375" style="23" customWidth="1"/>
    <col min="6979" max="6979" width="52.7109375" style="23" customWidth="1"/>
    <col min="6980" max="6984" width="5.7109375" style="23" customWidth="1"/>
    <col min="6985" max="6985" width="6.7109375" style="23" customWidth="1"/>
    <col min="6986" max="6990" width="5.7109375" style="23" customWidth="1"/>
    <col min="6991" max="6991" width="6.7109375" style="23" customWidth="1"/>
    <col min="6992" max="7003" width="5.7109375" style="23" customWidth="1"/>
    <col min="7004" max="7168" width="11.421875" style="23" customWidth="1"/>
    <col min="7169" max="7169" width="33.421875" style="23" customWidth="1"/>
    <col min="7170" max="7170" width="18.28125" style="23" customWidth="1"/>
    <col min="7171" max="7171" width="26.421875" style="23" customWidth="1"/>
    <col min="7172" max="7172" width="18.00390625" style="23" customWidth="1"/>
    <col min="7173" max="7173" width="14.28125" style="23" customWidth="1"/>
    <col min="7174" max="7174" width="12.57421875" style="23" customWidth="1"/>
    <col min="7175" max="7175" width="11.00390625" style="23" bestFit="1" customWidth="1"/>
    <col min="7176" max="7177" width="14.7109375" style="23" customWidth="1"/>
    <col min="7178" max="7178" width="29.57421875" style="23" customWidth="1"/>
    <col min="7179" max="7179" width="22.28125" style="23" customWidth="1"/>
    <col min="7180" max="7180" width="22.7109375" style="23" customWidth="1"/>
    <col min="7181" max="7181" width="25.7109375" style="23" customWidth="1"/>
    <col min="7182" max="7183" width="5.7109375" style="23" customWidth="1"/>
    <col min="7184" max="7184" width="6.7109375" style="23" customWidth="1"/>
    <col min="7185" max="7189" width="5.7109375" style="23" customWidth="1"/>
    <col min="7190" max="7190" width="6.7109375" style="23" customWidth="1"/>
    <col min="7191" max="7195" width="5.7109375" style="23" customWidth="1"/>
    <col min="7196" max="7196" width="6.7109375" style="23" customWidth="1"/>
    <col min="7197" max="7201" width="5.7109375" style="23" customWidth="1"/>
    <col min="7202" max="7210" width="6.7109375" style="23" customWidth="1"/>
    <col min="7211" max="7228" width="5.7109375" style="23" customWidth="1"/>
    <col min="7229" max="7229" width="6.7109375" style="23" customWidth="1"/>
    <col min="7230" max="7234" width="5.7109375" style="23" customWidth="1"/>
    <col min="7235" max="7235" width="52.7109375" style="23" customWidth="1"/>
    <col min="7236" max="7240" width="5.7109375" style="23" customWidth="1"/>
    <col min="7241" max="7241" width="6.7109375" style="23" customWidth="1"/>
    <col min="7242" max="7246" width="5.7109375" style="23" customWidth="1"/>
    <col min="7247" max="7247" width="6.7109375" style="23" customWidth="1"/>
    <col min="7248" max="7259" width="5.7109375" style="23" customWidth="1"/>
    <col min="7260" max="7424" width="11.421875" style="23" customWidth="1"/>
    <col min="7425" max="7425" width="33.421875" style="23" customWidth="1"/>
    <col min="7426" max="7426" width="18.28125" style="23" customWidth="1"/>
    <col min="7427" max="7427" width="26.421875" style="23" customWidth="1"/>
    <col min="7428" max="7428" width="18.00390625" style="23" customWidth="1"/>
    <col min="7429" max="7429" width="14.28125" style="23" customWidth="1"/>
    <col min="7430" max="7430" width="12.57421875" style="23" customWidth="1"/>
    <col min="7431" max="7431" width="11.00390625" style="23" bestFit="1" customWidth="1"/>
    <col min="7432" max="7433" width="14.7109375" style="23" customWidth="1"/>
    <col min="7434" max="7434" width="29.57421875" style="23" customWidth="1"/>
    <col min="7435" max="7435" width="22.28125" style="23" customWidth="1"/>
    <col min="7436" max="7436" width="22.7109375" style="23" customWidth="1"/>
    <col min="7437" max="7437" width="25.7109375" style="23" customWidth="1"/>
    <col min="7438" max="7439" width="5.7109375" style="23" customWidth="1"/>
    <col min="7440" max="7440" width="6.7109375" style="23" customWidth="1"/>
    <col min="7441" max="7445" width="5.7109375" style="23" customWidth="1"/>
    <col min="7446" max="7446" width="6.7109375" style="23" customWidth="1"/>
    <col min="7447" max="7451" width="5.7109375" style="23" customWidth="1"/>
    <col min="7452" max="7452" width="6.7109375" style="23" customWidth="1"/>
    <col min="7453" max="7457" width="5.7109375" style="23" customWidth="1"/>
    <col min="7458" max="7466" width="6.7109375" style="23" customWidth="1"/>
    <col min="7467" max="7484" width="5.7109375" style="23" customWidth="1"/>
    <col min="7485" max="7485" width="6.7109375" style="23" customWidth="1"/>
    <col min="7486" max="7490" width="5.7109375" style="23" customWidth="1"/>
    <col min="7491" max="7491" width="52.7109375" style="23" customWidth="1"/>
    <col min="7492" max="7496" width="5.7109375" style="23" customWidth="1"/>
    <col min="7497" max="7497" width="6.7109375" style="23" customWidth="1"/>
    <col min="7498" max="7502" width="5.7109375" style="23" customWidth="1"/>
    <col min="7503" max="7503" width="6.7109375" style="23" customWidth="1"/>
    <col min="7504" max="7515" width="5.7109375" style="23" customWidth="1"/>
    <col min="7516" max="7680" width="11.421875" style="23" customWidth="1"/>
    <col min="7681" max="7681" width="33.421875" style="23" customWidth="1"/>
    <col min="7682" max="7682" width="18.28125" style="23" customWidth="1"/>
    <col min="7683" max="7683" width="26.421875" style="23" customWidth="1"/>
    <col min="7684" max="7684" width="18.00390625" style="23" customWidth="1"/>
    <col min="7685" max="7685" width="14.28125" style="23" customWidth="1"/>
    <col min="7686" max="7686" width="12.57421875" style="23" customWidth="1"/>
    <col min="7687" max="7687" width="11.00390625" style="23" bestFit="1" customWidth="1"/>
    <col min="7688" max="7689" width="14.7109375" style="23" customWidth="1"/>
    <col min="7690" max="7690" width="29.57421875" style="23" customWidth="1"/>
    <col min="7691" max="7691" width="22.28125" style="23" customWidth="1"/>
    <col min="7692" max="7692" width="22.7109375" style="23" customWidth="1"/>
    <col min="7693" max="7693" width="25.7109375" style="23" customWidth="1"/>
    <col min="7694" max="7695" width="5.7109375" style="23" customWidth="1"/>
    <col min="7696" max="7696" width="6.7109375" style="23" customWidth="1"/>
    <col min="7697" max="7701" width="5.7109375" style="23" customWidth="1"/>
    <col min="7702" max="7702" width="6.7109375" style="23" customWidth="1"/>
    <col min="7703" max="7707" width="5.7109375" style="23" customWidth="1"/>
    <col min="7708" max="7708" width="6.7109375" style="23" customWidth="1"/>
    <col min="7709" max="7713" width="5.7109375" style="23" customWidth="1"/>
    <col min="7714" max="7722" width="6.7109375" style="23" customWidth="1"/>
    <col min="7723" max="7740" width="5.7109375" style="23" customWidth="1"/>
    <col min="7741" max="7741" width="6.7109375" style="23" customWidth="1"/>
    <col min="7742" max="7746" width="5.7109375" style="23" customWidth="1"/>
    <col min="7747" max="7747" width="52.7109375" style="23" customWidth="1"/>
    <col min="7748" max="7752" width="5.7109375" style="23" customWidth="1"/>
    <col min="7753" max="7753" width="6.7109375" style="23" customWidth="1"/>
    <col min="7754" max="7758" width="5.7109375" style="23" customWidth="1"/>
    <col min="7759" max="7759" width="6.7109375" style="23" customWidth="1"/>
    <col min="7760" max="7771" width="5.7109375" style="23" customWidth="1"/>
    <col min="7772" max="7936" width="11.421875" style="23" customWidth="1"/>
    <col min="7937" max="7937" width="33.421875" style="23" customWidth="1"/>
    <col min="7938" max="7938" width="18.28125" style="23" customWidth="1"/>
    <col min="7939" max="7939" width="26.421875" style="23" customWidth="1"/>
    <col min="7940" max="7940" width="18.00390625" style="23" customWidth="1"/>
    <col min="7941" max="7941" width="14.28125" style="23" customWidth="1"/>
    <col min="7942" max="7942" width="12.57421875" style="23" customWidth="1"/>
    <col min="7943" max="7943" width="11.00390625" style="23" bestFit="1" customWidth="1"/>
    <col min="7944" max="7945" width="14.7109375" style="23" customWidth="1"/>
    <col min="7946" max="7946" width="29.57421875" style="23" customWidth="1"/>
    <col min="7947" max="7947" width="22.28125" style="23" customWidth="1"/>
    <col min="7948" max="7948" width="22.7109375" style="23" customWidth="1"/>
    <col min="7949" max="7949" width="25.7109375" style="23" customWidth="1"/>
    <col min="7950" max="7951" width="5.7109375" style="23" customWidth="1"/>
    <col min="7952" max="7952" width="6.7109375" style="23" customWidth="1"/>
    <col min="7953" max="7957" width="5.7109375" style="23" customWidth="1"/>
    <col min="7958" max="7958" width="6.7109375" style="23" customWidth="1"/>
    <col min="7959" max="7963" width="5.7109375" style="23" customWidth="1"/>
    <col min="7964" max="7964" width="6.7109375" style="23" customWidth="1"/>
    <col min="7965" max="7969" width="5.7109375" style="23" customWidth="1"/>
    <col min="7970" max="7978" width="6.7109375" style="23" customWidth="1"/>
    <col min="7979" max="7996" width="5.7109375" style="23" customWidth="1"/>
    <col min="7997" max="7997" width="6.7109375" style="23" customWidth="1"/>
    <col min="7998" max="8002" width="5.7109375" style="23" customWidth="1"/>
    <col min="8003" max="8003" width="52.7109375" style="23" customWidth="1"/>
    <col min="8004" max="8008" width="5.7109375" style="23" customWidth="1"/>
    <col min="8009" max="8009" width="6.7109375" style="23" customWidth="1"/>
    <col min="8010" max="8014" width="5.7109375" style="23" customWidth="1"/>
    <col min="8015" max="8015" width="6.7109375" style="23" customWidth="1"/>
    <col min="8016" max="8027" width="5.7109375" style="23" customWidth="1"/>
    <col min="8028" max="8192" width="11.421875" style="23" customWidth="1"/>
    <col min="8193" max="8193" width="33.421875" style="23" customWidth="1"/>
    <col min="8194" max="8194" width="18.28125" style="23" customWidth="1"/>
    <col min="8195" max="8195" width="26.421875" style="23" customWidth="1"/>
    <col min="8196" max="8196" width="18.00390625" style="23" customWidth="1"/>
    <col min="8197" max="8197" width="14.28125" style="23" customWidth="1"/>
    <col min="8198" max="8198" width="12.57421875" style="23" customWidth="1"/>
    <col min="8199" max="8199" width="11.00390625" style="23" bestFit="1" customWidth="1"/>
    <col min="8200" max="8201" width="14.7109375" style="23" customWidth="1"/>
    <col min="8202" max="8202" width="29.57421875" style="23" customWidth="1"/>
    <col min="8203" max="8203" width="22.28125" style="23" customWidth="1"/>
    <col min="8204" max="8204" width="22.7109375" style="23" customWidth="1"/>
    <col min="8205" max="8205" width="25.7109375" style="23" customWidth="1"/>
    <col min="8206" max="8207" width="5.7109375" style="23" customWidth="1"/>
    <col min="8208" max="8208" width="6.7109375" style="23" customWidth="1"/>
    <col min="8209" max="8213" width="5.7109375" style="23" customWidth="1"/>
    <col min="8214" max="8214" width="6.7109375" style="23" customWidth="1"/>
    <col min="8215" max="8219" width="5.7109375" style="23" customWidth="1"/>
    <col min="8220" max="8220" width="6.7109375" style="23" customWidth="1"/>
    <col min="8221" max="8225" width="5.7109375" style="23" customWidth="1"/>
    <col min="8226" max="8234" width="6.7109375" style="23" customWidth="1"/>
    <col min="8235" max="8252" width="5.7109375" style="23" customWidth="1"/>
    <col min="8253" max="8253" width="6.7109375" style="23" customWidth="1"/>
    <col min="8254" max="8258" width="5.7109375" style="23" customWidth="1"/>
    <col min="8259" max="8259" width="52.7109375" style="23" customWidth="1"/>
    <col min="8260" max="8264" width="5.7109375" style="23" customWidth="1"/>
    <col min="8265" max="8265" width="6.7109375" style="23" customWidth="1"/>
    <col min="8266" max="8270" width="5.7109375" style="23" customWidth="1"/>
    <col min="8271" max="8271" width="6.7109375" style="23" customWidth="1"/>
    <col min="8272" max="8283" width="5.7109375" style="23" customWidth="1"/>
    <col min="8284" max="8448" width="11.421875" style="23" customWidth="1"/>
    <col min="8449" max="8449" width="33.421875" style="23" customWidth="1"/>
    <col min="8450" max="8450" width="18.28125" style="23" customWidth="1"/>
    <col min="8451" max="8451" width="26.421875" style="23" customWidth="1"/>
    <col min="8452" max="8452" width="18.00390625" style="23" customWidth="1"/>
    <col min="8453" max="8453" width="14.28125" style="23" customWidth="1"/>
    <col min="8454" max="8454" width="12.57421875" style="23" customWidth="1"/>
    <col min="8455" max="8455" width="11.00390625" style="23" bestFit="1" customWidth="1"/>
    <col min="8456" max="8457" width="14.7109375" style="23" customWidth="1"/>
    <col min="8458" max="8458" width="29.57421875" style="23" customWidth="1"/>
    <col min="8459" max="8459" width="22.28125" style="23" customWidth="1"/>
    <col min="8460" max="8460" width="22.7109375" style="23" customWidth="1"/>
    <col min="8461" max="8461" width="25.7109375" style="23" customWidth="1"/>
    <col min="8462" max="8463" width="5.7109375" style="23" customWidth="1"/>
    <col min="8464" max="8464" width="6.7109375" style="23" customWidth="1"/>
    <col min="8465" max="8469" width="5.7109375" style="23" customWidth="1"/>
    <col min="8470" max="8470" width="6.7109375" style="23" customWidth="1"/>
    <col min="8471" max="8475" width="5.7109375" style="23" customWidth="1"/>
    <col min="8476" max="8476" width="6.7109375" style="23" customWidth="1"/>
    <col min="8477" max="8481" width="5.7109375" style="23" customWidth="1"/>
    <col min="8482" max="8490" width="6.7109375" style="23" customWidth="1"/>
    <col min="8491" max="8508" width="5.7109375" style="23" customWidth="1"/>
    <col min="8509" max="8509" width="6.7109375" style="23" customWidth="1"/>
    <col min="8510" max="8514" width="5.7109375" style="23" customWidth="1"/>
    <col min="8515" max="8515" width="52.7109375" style="23" customWidth="1"/>
    <col min="8516" max="8520" width="5.7109375" style="23" customWidth="1"/>
    <col min="8521" max="8521" width="6.7109375" style="23" customWidth="1"/>
    <col min="8522" max="8526" width="5.7109375" style="23" customWidth="1"/>
    <col min="8527" max="8527" width="6.7109375" style="23" customWidth="1"/>
    <col min="8528" max="8539" width="5.7109375" style="23" customWidth="1"/>
    <col min="8540" max="8704" width="11.421875" style="23" customWidth="1"/>
    <col min="8705" max="8705" width="33.421875" style="23" customWidth="1"/>
    <col min="8706" max="8706" width="18.28125" style="23" customWidth="1"/>
    <col min="8707" max="8707" width="26.421875" style="23" customWidth="1"/>
    <col min="8708" max="8708" width="18.00390625" style="23" customWidth="1"/>
    <col min="8709" max="8709" width="14.28125" style="23" customWidth="1"/>
    <col min="8710" max="8710" width="12.57421875" style="23" customWidth="1"/>
    <col min="8711" max="8711" width="11.00390625" style="23" bestFit="1" customWidth="1"/>
    <col min="8712" max="8713" width="14.7109375" style="23" customWidth="1"/>
    <col min="8714" max="8714" width="29.57421875" style="23" customWidth="1"/>
    <col min="8715" max="8715" width="22.28125" style="23" customWidth="1"/>
    <col min="8716" max="8716" width="22.7109375" style="23" customWidth="1"/>
    <col min="8717" max="8717" width="25.7109375" style="23" customWidth="1"/>
    <col min="8718" max="8719" width="5.7109375" style="23" customWidth="1"/>
    <col min="8720" max="8720" width="6.7109375" style="23" customWidth="1"/>
    <col min="8721" max="8725" width="5.7109375" style="23" customWidth="1"/>
    <col min="8726" max="8726" width="6.7109375" style="23" customWidth="1"/>
    <col min="8727" max="8731" width="5.7109375" style="23" customWidth="1"/>
    <col min="8732" max="8732" width="6.7109375" style="23" customWidth="1"/>
    <col min="8733" max="8737" width="5.7109375" style="23" customWidth="1"/>
    <col min="8738" max="8746" width="6.7109375" style="23" customWidth="1"/>
    <col min="8747" max="8764" width="5.7109375" style="23" customWidth="1"/>
    <col min="8765" max="8765" width="6.7109375" style="23" customWidth="1"/>
    <col min="8766" max="8770" width="5.7109375" style="23" customWidth="1"/>
    <col min="8771" max="8771" width="52.7109375" style="23" customWidth="1"/>
    <col min="8772" max="8776" width="5.7109375" style="23" customWidth="1"/>
    <col min="8777" max="8777" width="6.7109375" style="23" customWidth="1"/>
    <col min="8778" max="8782" width="5.7109375" style="23" customWidth="1"/>
    <col min="8783" max="8783" width="6.7109375" style="23" customWidth="1"/>
    <col min="8784" max="8795" width="5.7109375" style="23" customWidth="1"/>
    <col min="8796" max="8960" width="11.421875" style="23" customWidth="1"/>
    <col min="8961" max="8961" width="33.421875" style="23" customWidth="1"/>
    <col min="8962" max="8962" width="18.28125" style="23" customWidth="1"/>
    <col min="8963" max="8963" width="26.421875" style="23" customWidth="1"/>
    <col min="8964" max="8964" width="18.00390625" style="23" customWidth="1"/>
    <col min="8965" max="8965" width="14.28125" style="23" customWidth="1"/>
    <col min="8966" max="8966" width="12.57421875" style="23" customWidth="1"/>
    <col min="8967" max="8967" width="11.00390625" style="23" bestFit="1" customWidth="1"/>
    <col min="8968" max="8969" width="14.7109375" style="23" customWidth="1"/>
    <col min="8970" max="8970" width="29.57421875" style="23" customWidth="1"/>
    <col min="8971" max="8971" width="22.28125" style="23" customWidth="1"/>
    <col min="8972" max="8972" width="22.7109375" style="23" customWidth="1"/>
    <col min="8973" max="8973" width="25.7109375" style="23" customWidth="1"/>
    <col min="8974" max="8975" width="5.7109375" style="23" customWidth="1"/>
    <col min="8976" max="8976" width="6.7109375" style="23" customWidth="1"/>
    <col min="8977" max="8981" width="5.7109375" style="23" customWidth="1"/>
    <col min="8982" max="8982" width="6.7109375" style="23" customWidth="1"/>
    <col min="8983" max="8987" width="5.7109375" style="23" customWidth="1"/>
    <col min="8988" max="8988" width="6.7109375" style="23" customWidth="1"/>
    <col min="8989" max="8993" width="5.7109375" style="23" customWidth="1"/>
    <col min="8994" max="9002" width="6.7109375" style="23" customWidth="1"/>
    <col min="9003" max="9020" width="5.7109375" style="23" customWidth="1"/>
    <col min="9021" max="9021" width="6.7109375" style="23" customWidth="1"/>
    <col min="9022" max="9026" width="5.7109375" style="23" customWidth="1"/>
    <col min="9027" max="9027" width="52.7109375" style="23" customWidth="1"/>
    <col min="9028" max="9032" width="5.7109375" style="23" customWidth="1"/>
    <col min="9033" max="9033" width="6.7109375" style="23" customWidth="1"/>
    <col min="9034" max="9038" width="5.7109375" style="23" customWidth="1"/>
    <col min="9039" max="9039" width="6.7109375" style="23" customWidth="1"/>
    <col min="9040" max="9051" width="5.7109375" style="23" customWidth="1"/>
    <col min="9052" max="9216" width="11.421875" style="23" customWidth="1"/>
    <col min="9217" max="9217" width="33.421875" style="23" customWidth="1"/>
    <col min="9218" max="9218" width="18.28125" style="23" customWidth="1"/>
    <col min="9219" max="9219" width="26.421875" style="23" customWidth="1"/>
    <col min="9220" max="9220" width="18.00390625" style="23" customWidth="1"/>
    <col min="9221" max="9221" width="14.28125" style="23" customWidth="1"/>
    <col min="9222" max="9222" width="12.57421875" style="23" customWidth="1"/>
    <col min="9223" max="9223" width="11.00390625" style="23" bestFit="1" customWidth="1"/>
    <col min="9224" max="9225" width="14.7109375" style="23" customWidth="1"/>
    <col min="9226" max="9226" width="29.57421875" style="23" customWidth="1"/>
    <col min="9227" max="9227" width="22.28125" style="23" customWidth="1"/>
    <col min="9228" max="9228" width="22.7109375" style="23" customWidth="1"/>
    <col min="9229" max="9229" width="25.7109375" style="23" customWidth="1"/>
    <col min="9230" max="9231" width="5.7109375" style="23" customWidth="1"/>
    <col min="9232" max="9232" width="6.7109375" style="23" customWidth="1"/>
    <col min="9233" max="9237" width="5.7109375" style="23" customWidth="1"/>
    <col min="9238" max="9238" width="6.7109375" style="23" customWidth="1"/>
    <col min="9239" max="9243" width="5.7109375" style="23" customWidth="1"/>
    <col min="9244" max="9244" width="6.7109375" style="23" customWidth="1"/>
    <col min="9245" max="9249" width="5.7109375" style="23" customWidth="1"/>
    <col min="9250" max="9258" width="6.7109375" style="23" customWidth="1"/>
    <col min="9259" max="9276" width="5.7109375" style="23" customWidth="1"/>
    <col min="9277" max="9277" width="6.7109375" style="23" customWidth="1"/>
    <col min="9278" max="9282" width="5.7109375" style="23" customWidth="1"/>
    <col min="9283" max="9283" width="52.7109375" style="23" customWidth="1"/>
    <col min="9284" max="9288" width="5.7109375" style="23" customWidth="1"/>
    <col min="9289" max="9289" width="6.7109375" style="23" customWidth="1"/>
    <col min="9290" max="9294" width="5.7109375" style="23" customWidth="1"/>
    <col min="9295" max="9295" width="6.7109375" style="23" customWidth="1"/>
    <col min="9296" max="9307" width="5.7109375" style="23" customWidth="1"/>
    <col min="9308" max="9472" width="11.421875" style="23" customWidth="1"/>
    <col min="9473" max="9473" width="33.421875" style="23" customWidth="1"/>
    <col min="9474" max="9474" width="18.28125" style="23" customWidth="1"/>
    <col min="9475" max="9475" width="26.421875" style="23" customWidth="1"/>
    <col min="9476" max="9476" width="18.00390625" style="23" customWidth="1"/>
    <col min="9477" max="9477" width="14.28125" style="23" customWidth="1"/>
    <col min="9478" max="9478" width="12.57421875" style="23" customWidth="1"/>
    <col min="9479" max="9479" width="11.00390625" style="23" bestFit="1" customWidth="1"/>
    <col min="9480" max="9481" width="14.7109375" style="23" customWidth="1"/>
    <col min="9482" max="9482" width="29.57421875" style="23" customWidth="1"/>
    <col min="9483" max="9483" width="22.28125" style="23" customWidth="1"/>
    <col min="9484" max="9484" width="22.7109375" style="23" customWidth="1"/>
    <col min="9485" max="9485" width="25.7109375" style="23" customWidth="1"/>
    <col min="9486" max="9487" width="5.7109375" style="23" customWidth="1"/>
    <col min="9488" max="9488" width="6.7109375" style="23" customWidth="1"/>
    <col min="9489" max="9493" width="5.7109375" style="23" customWidth="1"/>
    <col min="9494" max="9494" width="6.7109375" style="23" customWidth="1"/>
    <col min="9495" max="9499" width="5.7109375" style="23" customWidth="1"/>
    <col min="9500" max="9500" width="6.7109375" style="23" customWidth="1"/>
    <col min="9501" max="9505" width="5.7109375" style="23" customWidth="1"/>
    <col min="9506" max="9514" width="6.7109375" style="23" customWidth="1"/>
    <col min="9515" max="9532" width="5.7109375" style="23" customWidth="1"/>
    <col min="9533" max="9533" width="6.7109375" style="23" customWidth="1"/>
    <col min="9534" max="9538" width="5.7109375" style="23" customWidth="1"/>
    <col min="9539" max="9539" width="52.7109375" style="23" customWidth="1"/>
    <col min="9540" max="9544" width="5.7109375" style="23" customWidth="1"/>
    <col min="9545" max="9545" width="6.7109375" style="23" customWidth="1"/>
    <col min="9546" max="9550" width="5.7109375" style="23" customWidth="1"/>
    <col min="9551" max="9551" width="6.7109375" style="23" customWidth="1"/>
    <col min="9552" max="9563" width="5.7109375" style="23" customWidth="1"/>
    <col min="9564" max="9728" width="11.421875" style="23" customWidth="1"/>
    <col min="9729" max="9729" width="33.421875" style="23" customWidth="1"/>
    <col min="9730" max="9730" width="18.28125" style="23" customWidth="1"/>
    <col min="9731" max="9731" width="26.421875" style="23" customWidth="1"/>
    <col min="9732" max="9732" width="18.00390625" style="23" customWidth="1"/>
    <col min="9733" max="9733" width="14.28125" style="23" customWidth="1"/>
    <col min="9734" max="9734" width="12.57421875" style="23" customWidth="1"/>
    <col min="9735" max="9735" width="11.00390625" style="23" bestFit="1" customWidth="1"/>
    <col min="9736" max="9737" width="14.7109375" style="23" customWidth="1"/>
    <col min="9738" max="9738" width="29.57421875" style="23" customWidth="1"/>
    <col min="9739" max="9739" width="22.28125" style="23" customWidth="1"/>
    <col min="9740" max="9740" width="22.7109375" style="23" customWidth="1"/>
    <col min="9741" max="9741" width="25.7109375" style="23" customWidth="1"/>
    <col min="9742" max="9743" width="5.7109375" style="23" customWidth="1"/>
    <col min="9744" max="9744" width="6.7109375" style="23" customWidth="1"/>
    <col min="9745" max="9749" width="5.7109375" style="23" customWidth="1"/>
    <col min="9750" max="9750" width="6.7109375" style="23" customWidth="1"/>
    <col min="9751" max="9755" width="5.7109375" style="23" customWidth="1"/>
    <col min="9756" max="9756" width="6.7109375" style="23" customWidth="1"/>
    <col min="9757" max="9761" width="5.7109375" style="23" customWidth="1"/>
    <col min="9762" max="9770" width="6.7109375" style="23" customWidth="1"/>
    <col min="9771" max="9788" width="5.7109375" style="23" customWidth="1"/>
    <col min="9789" max="9789" width="6.7109375" style="23" customWidth="1"/>
    <col min="9790" max="9794" width="5.7109375" style="23" customWidth="1"/>
    <col min="9795" max="9795" width="52.7109375" style="23" customWidth="1"/>
    <col min="9796" max="9800" width="5.7109375" style="23" customWidth="1"/>
    <col min="9801" max="9801" width="6.7109375" style="23" customWidth="1"/>
    <col min="9802" max="9806" width="5.7109375" style="23" customWidth="1"/>
    <col min="9807" max="9807" width="6.7109375" style="23" customWidth="1"/>
    <col min="9808" max="9819" width="5.7109375" style="23" customWidth="1"/>
    <col min="9820" max="9984" width="11.421875" style="23" customWidth="1"/>
    <col min="9985" max="9985" width="33.421875" style="23" customWidth="1"/>
    <col min="9986" max="9986" width="18.28125" style="23" customWidth="1"/>
    <col min="9987" max="9987" width="26.421875" style="23" customWidth="1"/>
    <col min="9988" max="9988" width="18.00390625" style="23" customWidth="1"/>
    <col min="9989" max="9989" width="14.28125" style="23" customWidth="1"/>
    <col min="9990" max="9990" width="12.57421875" style="23" customWidth="1"/>
    <col min="9991" max="9991" width="11.00390625" style="23" bestFit="1" customWidth="1"/>
    <col min="9992" max="9993" width="14.7109375" style="23" customWidth="1"/>
    <col min="9994" max="9994" width="29.57421875" style="23" customWidth="1"/>
    <col min="9995" max="9995" width="22.28125" style="23" customWidth="1"/>
    <col min="9996" max="9996" width="22.7109375" style="23" customWidth="1"/>
    <col min="9997" max="9997" width="25.7109375" style="23" customWidth="1"/>
    <col min="9998" max="9999" width="5.7109375" style="23" customWidth="1"/>
    <col min="10000" max="10000" width="6.7109375" style="23" customWidth="1"/>
    <col min="10001" max="10005" width="5.7109375" style="23" customWidth="1"/>
    <col min="10006" max="10006" width="6.7109375" style="23" customWidth="1"/>
    <col min="10007" max="10011" width="5.7109375" style="23" customWidth="1"/>
    <col min="10012" max="10012" width="6.7109375" style="23" customWidth="1"/>
    <col min="10013" max="10017" width="5.7109375" style="23" customWidth="1"/>
    <col min="10018" max="10026" width="6.7109375" style="23" customWidth="1"/>
    <col min="10027" max="10044" width="5.7109375" style="23" customWidth="1"/>
    <col min="10045" max="10045" width="6.7109375" style="23" customWidth="1"/>
    <col min="10046" max="10050" width="5.7109375" style="23" customWidth="1"/>
    <col min="10051" max="10051" width="52.7109375" style="23" customWidth="1"/>
    <col min="10052" max="10056" width="5.7109375" style="23" customWidth="1"/>
    <col min="10057" max="10057" width="6.7109375" style="23" customWidth="1"/>
    <col min="10058" max="10062" width="5.7109375" style="23" customWidth="1"/>
    <col min="10063" max="10063" width="6.7109375" style="23" customWidth="1"/>
    <col min="10064" max="10075" width="5.7109375" style="23" customWidth="1"/>
    <col min="10076" max="10240" width="11.421875" style="23" customWidth="1"/>
    <col min="10241" max="10241" width="33.421875" style="23" customWidth="1"/>
    <col min="10242" max="10242" width="18.28125" style="23" customWidth="1"/>
    <col min="10243" max="10243" width="26.421875" style="23" customWidth="1"/>
    <col min="10244" max="10244" width="18.00390625" style="23" customWidth="1"/>
    <col min="10245" max="10245" width="14.28125" style="23" customWidth="1"/>
    <col min="10246" max="10246" width="12.57421875" style="23" customWidth="1"/>
    <col min="10247" max="10247" width="11.00390625" style="23" bestFit="1" customWidth="1"/>
    <col min="10248" max="10249" width="14.7109375" style="23" customWidth="1"/>
    <col min="10250" max="10250" width="29.57421875" style="23" customWidth="1"/>
    <col min="10251" max="10251" width="22.28125" style="23" customWidth="1"/>
    <col min="10252" max="10252" width="22.7109375" style="23" customWidth="1"/>
    <col min="10253" max="10253" width="25.7109375" style="23" customWidth="1"/>
    <col min="10254" max="10255" width="5.7109375" style="23" customWidth="1"/>
    <col min="10256" max="10256" width="6.7109375" style="23" customWidth="1"/>
    <col min="10257" max="10261" width="5.7109375" style="23" customWidth="1"/>
    <col min="10262" max="10262" width="6.7109375" style="23" customWidth="1"/>
    <col min="10263" max="10267" width="5.7109375" style="23" customWidth="1"/>
    <col min="10268" max="10268" width="6.7109375" style="23" customWidth="1"/>
    <col min="10269" max="10273" width="5.7109375" style="23" customWidth="1"/>
    <col min="10274" max="10282" width="6.7109375" style="23" customWidth="1"/>
    <col min="10283" max="10300" width="5.7109375" style="23" customWidth="1"/>
    <col min="10301" max="10301" width="6.7109375" style="23" customWidth="1"/>
    <col min="10302" max="10306" width="5.7109375" style="23" customWidth="1"/>
    <col min="10307" max="10307" width="52.7109375" style="23" customWidth="1"/>
    <col min="10308" max="10312" width="5.7109375" style="23" customWidth="1"/>
    <col min="10313" max="10313" width="6.7109375" style="23" customWidth="1"/>
    <col min="10314" max="10318" width="5.7109375" style="23" customWidth="1"/>
    <col min="10319" max="10319" width="6.7109375" style="23" customWidth="1"/>
    <col min="10320" max="10331" width="5.7109375" style="23" customWidth="1"/>
    <col min="10332" max="10496" width="11.421875" style="23" customWidth="1"/>
    <col min="10497" max="10497" width="33.421875" style="23" customWidth="1"/>
    <col min="10498" max="10498" width="18.28125" style="23" customWidth="1"/>
    <col min="10499" max="10499" width="26.421875" style="23" customWidth="1"/>
    <col min="10500" max="10500" width="18.00390625" style="23" customWidth="1"/>
    <col min="10501" max="10501" width="14.28125" style="23" customWidth="1"/>
    <col min="10502" max="10502" width="12.57421875" style="23" customWidth="1"/>
    <col min="10503" max="10503" width="11.00390625" style="23" bestFit="1" customWidth="1"/>
    <col min="10504" max="10505" width="14.7109375" style="23" customWidth="1"/>
    <col min="10506" max="10506" width="29.57421875" style="23" customWidth="1"/>
    <col min="10507" max="10507" width="22.28125" style="23" customWidth="1"/>
    <col min="10508" max="10508" width="22.7109375" style="23" customWidth="1"/>
    <col min="10509" max="10509" width="25.7109375" style="23" customWidth="1"/>
    <col min="10510" max="10511" width="5.7109375" style="23" customWidth="1"/>
    <col min="10512" max="10512" width="6.7109375" style="23" customWidth="1"/>
    <col min="10513" max="10517" width="5.7109375" style="23" customWidth="1"/>
    <col min="10518" max="10518" width="6.7109375" style="23" customWidth="1"/>
    <col min="10519" max="10523" width="5.7109375" style="23" customWidth="1"/>
    <col min="10524" max="10524" width="6.7109375" style="23" customWidth="1"/>
    <col min="10525" max="10529" width="5.7109375" style="23" customWidth="1"/>
    <col min="10530" max="10538" width="6.7109375" style="23" customWidth="1"/>
    <col min="10539" max="10556" width="5.7109375" style="23" customWidth="1"/>
    <col min="10557" max="10557" width="6.7109375" style="23" customWidth="1"/>
    <col min="10558" max="10562" width="5.7109375" style="23" customWidth="1"/>
    <col min="10563" max="10563" width="52.7109375" style="23" customWidth="1"/>
    <col min="10564" max="10568" width="5.7109375" style="23" customWidth="1"/>
    <col min="10569" max="10569" width="6.7109375" style="23" customWidth="1"/>
    <col min="10570" max="10574" width="5.7109375" style="23" customWidth="1"/>
    <col min="10575" max="10575" width="6.7109375" style="23" customWidth="1"/>
    <col min="10576" max="10587" width="5.7109375" style="23" customWidth="1"/>
    <col min="10588" max="10752" width="11.421875" style="23" customWidth="1"/>
    <col min="10753" max="10753" width="33.421875" style="23" customWidth="1"/>
    <col min="10754" max="10754" width="18.28125" style="23" customWidth="1"/>
    <col min="10755" max="10755" width="26.421875" style="23" customWidth="1"/>
    <col min="10756" max="10756" width="18.00390625" style="23" customWidth="1"/>
    <col min="10757" max="10757" width="14.28125" style="23" customWidth="1"/>
    <col min="10758" max="10758" width="12.57421875" style="23" customWidth="1"/>
    <col min="10759" max="10759" width="11.00390625" style="23" bestFit="1" customWidth="1"/>
    <col min="10760" max="10761" width="14.7109375" style="23" customWidth="1"/>
    <col min="10762" max="10762" width="29.57421875" style="23" customWidth="1"/>
    <col min="10763" max="10763" width="22.28125" style="23" customWidth="1"/>
    <col min="10764" max="10764" width="22.7109375" style="23" customWidth="1"/>
    <col min="10765" max="10765" width="25.7109375" style="23" customWidth="1"/>
    <col min="10766" max="10767" width="5.7109375" style="23" customWidth="1"/>
    <col min="10768" max="10768" width="6.7109375" style="23" customWidth="1"/>
    <col min="10769" max="10773" width="5.7109375" style="23" customWidth="1"/>
    <col min="10774" max="10774" width="6.7109375" style="23" customWidth="1"/>
    <col min="10775" max="10779" width="5.7109375" style="23" customWidth="1"/>
    <col min="10780" max="10780" width="6.7109375" style="23" customWidth="1"/>
    <col min="10781" max="10785" width="5.7109375" style="23" customWidth="1"/>
    <col min="10786" max="10794" width="6.7109375" style="23" customWidth="1"/>
    <col min="10795" max="10812" width="5.7109375" style="23" customWidth="1"/>
    <col min="10813" max="10813" width="6.7109375" style="23" customWidth="1"/>
    <col min="10814" max="10818" width="5.7109375" style="23" customWidth="1"/>
    <col min="10819" max="10819" width="52.7109375" style="23" customWidth="1"/>
    <col min="10820" max="10824" width="5.7109375" style="23" customWidth="1"/>
    <col min="10825" max="10825" width="6.7109375" style="23" customWidth="1"/>
    <col min="10826" max="10830" width="5.7109375" style="23" customWidth="1"/>
    <col min="10831" max="10831" width="6.7109375" style="23" customWidth="1"/>
    <col min="10832" max="10843" width="5.7109375" style="23" customWidth="1"/>
    <col min="10844" max="11008" width="11.421875" style="23" customWidth="1"/>
    <col min="11009" max="11009" width="33.421875" style="23" customWidth="1"/>
    <col min="11010" max="11010" width="18.28125" style="23" customWidth="1"/>
    <col min="11011" max="11011" width="26.421875" style="23" customWidth="1"/>
    <col min="11012" max="11012" width="18.00390625" style="23" customWidth="1"/>
    <col min="11013" max="11013" width="14.28125" style="23" customWidth="1"/>
    <col min="11014" max="11014" width="12.57421875" style="23" customWidth="1"/>
    <col min="11015" max="11015" width="11.00390625" style="23" bestFit="1" customWidth="1"/>
    <col min="11016" max="11017" width="14.7109375" style="23" customWidth="1"/>
    <col min="11018" max="11018" width="29.57421875" style="23" customWidth="1"/>
    <col min="11019" max="11019" width="22.28125" style="23" customWidth="1"/>
    <col min="11020" max="11020" width="22.7109375" style="23" customWidth="1"/>
    <col min="11021" max="11021" width="25.7109375" style="23" customWidth="1"/>
    <col min="11022" max="11023" width="5.7109375" style="23" customWidth="1"/>
    <col min="11024" max="11024" width="6.7109375" style="23" customWidth="1"/>
    <col min="11025" max="11029" width="5.7109375" style="23" customWidth="1"/>
    <col min="11030" max="11030" width="6.7109375" style="23" customWidth="1"/>
    <col min="11031" max="11035" width="5.7109375" style="23" customWidth="1"/>
    <col min="11036" max="11036" width="6.7109375" style="23" customWidth="1"/>
    <col min="11037" max="11041" width="5.7109375" style="23" customWidth="1"/>
    <col min="11042" max="11050" width="6.7109375" style="23" customWidth="1"/>
    <col min="11051" max="11068" width="5.7109375" style="23" customWidth="1"/>
    <col min="11069" max="11069" width="6.7109375" style="23" customWidth="1"/>
    <col min="11070" max="11074" width="5.7109375" style="23" customWidth="1"/>
    <col min="11075" max="11075" width="52.7109375" style="23" customWidth="1"/>
    <col min="11076" max="11080" width="5.7109375" style="23" customWidth="1"/>
    <col min="11081" max="11081" width="6.7109375" style="23" customWidth="1"/>
    <col min="11082" max="11086" width="5.7109375" style="23" customWidth="1"/>
    <col min="11087" max="11087" width="6.7109375" style="23" customWidth="1"/>
    <col min="11088" max="11099" width="5.7109375" style="23" customWidth="1"/>
    <col min="11100" max="11264" width="11.421875" style="23" customWidth="1"/>
    <col min="11265" max="11265" width="33.421875" style="23" customWidth="1"/>
    <col min="11266" max="11266" width="18.28125" style="23" customWidth="1"/>
    <col min="11267" max="11267" width="26.421875" style="23" customWidth="1"/>
    <col min="11268" max="11268" width="18.00390625" style="23" customWidth="1"/>
    <col min="11269" max="11269" width="14.28125" style="23" customWidth="1"/>
    <col min="11270" max="11270" width="12.57421875" style="23" customWidth="1"/>
    <col min="11271" max="11271" width="11.00390625" style="23" bestFit="1" customWidth="1"/>
    <col min="11272" max="11273" width="14.7109375" style="23" customWidth="1"/>
    <col min="11274" max="11274" width="29.57421875" style="23" customWidth="1"/>
    <col min="11275" max="11275" width="22.28125" style="23" customWidth="1"/>
    <col min="11276" max="11276" width="22.7109375" style="23" customWidth="1"/>
    <col min="11277" max="11277" width="25.7109375" style="23" customWidth="1"/>
    <col min="11278" max="11279" width="5.7109375" style="23" customWidth="1"/>
    <col min="11280" max="11280" width="6.7109375" style="23" customWidth="1"/>
    <col min="11281" max="11285" width="5.7109375" style="23" customWidth="1"/>
    <col min="11286" max="11286" width="6.7109375" style="23" customWidth="1"/>
    <col min="11287" max="11291" width="5.7109375" style="23" customWidth="1"/>
    <col min="11292" max="11292" width="6.7109375" style="23" customWidth="1"/>
    <col min="11293" max="11297" width="5.7109375" style="23" customWidth="1"/>
    <col min="11298" max="11306" width="6.7109375" style="23" customWidth="1"/>
    <col min="11307" max="11324" width="5.7109375" style="23" customWidth="1"/>
    <col min="11325" max="11325" width="6.7109375" style="23" customWidth="1"/>
    <col min="11326" max="11330" width="5.7109375" style="23" customWidth="1"/>
    <col min="11331" max="11331" width="52.7109375" style="23" customWidth="1"/>
    <col min="11332" max="11336" width="5.7109375" style="23" customWidth="1"/>
    <col min="11337" max="11337" width="6.7109375" style="23" customWidth="1"/>
    <col min="11338" max="11342" width="5.7109375" style="23" customWidth="1"/>
    <col min="11343" max="11343" width="6.7109375" style="23" customWidth="1"/>
    <col min="11344" max="11355" width="5.7109375" style="23" customWidth="1"/>
    <col min="11356" max="11520" width="11.421875" style="23" customWidth="1"/>
    <col min="11521" max="11521" width="33.421875" style="23" customWidth="1"/>
    <col min="11522" max="11522" width="18.28125" style="23" customWidth="1"/>
    <col min="11523" max="11523" width="26.421875" style="23" customWidth="1"/>
    <col min="11524" max="11524" width="18.00390625" style="23" customWidth="1"/>
    <col min="11525" max="11525" width="14.28125" style="23" customWidth="1"/>
    <col min="11526" max="11526" width="12.57421875" style="23" customWidth="1"/>
    <col min="11527" max="11527" width="11.00390625" style="23" bestFit="1" customWidth="1"/>
    <col min="11528" max="11529" width="14.7109375" style="23" customWidth="1"/>
    <col min="11530" max="11530" width="29.57421875" style="23" customWidth="1"/>
    <col min="11531" max="11531" width="22.28125" style="23" customWidth="1"/>
    <col min="11532" max="11532" width="22.7109375" style="23" customWidth="1"/>
    <col min="11533" max="11533" width="25.7109375" style="23" customWidth="1"/>
    <col min="11534" max="11535" width="5.7109375" style="23" customWidth="1"/>
    <col min="11536" max="11536" width="6.7109375" style="23" customWidth="1"/>
    <col min="11537" max="11541" width="5.7109375" style="23" customWidth="1"/>
    <col min="11542" max="11542" width="6.7109375" style="23" customWidth="1"/>
    <col min="11543" max="11547" width="5.7109375" style="23" customWidth="1"/>
    <col min="11548" max="11548" width="6.7109375" style="23" customWidth="1"/>
    <col min="11549" max="11553" width="5.7109375" style="23" customWidth="1"/>
    <col min="11554" max="11562" width="6.7109375" style="23" customWidth="1"/>
    <col min="11563" max="11580" width="5.7109375" style="23" customWidth="1"/>
    <col min="11581" max="11581" width="6.7109375" style="23" customWidth="1"/>
    <col min="11582" max="11586" width="5.7109375" style="23" customWidth="1"/>
    <col min="11587" max="11587" width="52.7109375" style="23" customWidth="1"/>
    <col min="11588" max="11592" width="5.7109375" style="23" customWidth="1"/>
    <col min="11593" max="11593" width="6.7109375" style="23" customWidth="1"/>
    <col min="11594" max="11598" width="5.7109375" style="23" customWidth="1"/>
    <col min="11599" max="11599" width="6.7109375" style="23" customWidth="1"/>
    <col min="11600" max="11611" width="5.7109375" style="23" customWidth="1"/>
    <col min="11612" max="11776" width="11.421875" style="23" customWidth="1"/>
    <col min="11777" max="11777" width="33.421875" style="23" customWidth="1"/>
    <col min="11778" max="11778" width="18.28125" style="23" customWidth="1"/>
    <col min="11779" max="11779" width="26.421875" style="23" customWidth="1"/>
    <col min="11780" max="11780" width="18.00390625" style="23" customWidth="1"/>
    <col min="11781" max="11781" width="14.28125" style="23" customWidth="1"/>
    <col min="11782" max="11782" width="12.57421875" style="23" customWidth="1"/>
    <col min="11783" max="11783" width="11.00390625" style="23" bestFit="1" customWidth="1"/>
    <col min="11784" max="11785" width="14.7109375" style="23" customWidth="1"/>
    <col min="11786" max="11786" width="29.57421875" style="23" customWidth="1"/>
    <col min="11787" max="11787" width="22.28125" style="23" customWidth="1"/>
    <col min="11788" max="11788" width="22.7109375" style="23" customWidth="1"/>
    <col min="11789" max="11789" width="25.7109375" style="23" customWidth="1"/>
    <col min="11790" max="11791" width="5.7109375" style="23" customWidth="1"/>
    <col min="11792" max="11792" width="6.7109375" style="23" customWidth="1"/>
    <col min="11793" max="11797" width="5.7109375" style="23" customWidth="1"/>
    <col min="11798" max="11798" width="6.7109375" style="23" customWidth="1"/>
    <col min="11799" max="11803" width="5.7109375" style="23" customWidth="1"/>
    <col min="11804" max="11804" width="6.7109375" style="23" customWidth="1"/>
    <col min="11805" max="11809" width="5.7109375" style="23" customWidth="1"/>
    <col min="11810" max="11818" width="6.7109375" style="23" customWidth="1"/>
    <col min="11819" max="11836" width="5.7109375" style="23" customWidth="1"/>
    <col min="11837" max="11837" width="6.7109375" style="23" customWidth="1"/>
    <col min="11838" max="11842" width="5.7109375" style="23" customWidth="1"/>
    <col min="11843" max="11843" width="52.7109375" style="23" customWidth="1"/>
    <col min="11844" max="11848" width="5.7109375" style="23" customWidth="1"/>
    <col min="11849" max="11849" width="6.7109375" style="23" customWidth="1"/>
    <col min="11850" max="11854" width="5.7109375" style="23" customWidth="1"/>
    <col min="11855" max="11855" width="6.7109375" style="23" customWidth="1"/>
    <col min="11856" max="11867" width="5.7109375" style="23" customWidth="1"/>
    <col min="11868" max="12032" width="11.421875" style="23" customWidth="1"/>
    <col min="12033" max="12033" width="33.421875" style="23" customWidth="1"/>
    <col min="12034" max="12034" width="18.28125" style="23" customWidth="1"/>
    <col min="12035" max="12035" width="26.421875" style="23" customWidth="1"/>
    <col min="12036" max="12036" width="18.00390625" style="23" customWidth="1"/>
    <col min="12037" max="12037" width="14.28125" style="23" customWidth="1"/>
    <col min="12038" max="12038" width="12.57421875" style="23" customWidth="1"/>
    <col min="12039" max="12039" width="11.00390625" style="23" bestFit="1" customWidth="1"/>
    <col min="12040" max="12041" width="14.7109375" style="23" customWidth="1"/>
    <col min="12042" max="12042" width="29.57421875" style="23" customWidth="1"/>
    <col min="12043" max="12043" width="22.28125" style="23" customWidth="1"/>
    <col min="12044" max="12044" width="22.7109375" style="23" customWidth="1"/>
    <col min="12045" max="12045" width="25.7109375" style="23" customWidth="1"/>
    <col min="12046" max="12047" width="5.7109375" style="23" customWidth="1"/>
    <col min="12048" max="12048" width="6.7109375" style="23" customWidth="1"/>
    <col min="12049" max="12053" width="5.7109375" style="23" customWidth="1"/>
    <col min="12054" max="12054" width="6.7109375" style="23" customWidth="1"/>
    <col min="12055" max="12059" width="5.7109375" style="23" customWidth="1"/>
    <col min="12060" max="12060" width="6.7109375" style="23" customWidth="1"/>
    <col min="12061" max="12065" width="5.7109375" style="23" customWidth="1"/>
    <col min="12066" max="12074" width="6.7109375" style="23" customWidth="1"/>
    <col min="12075" max="12092" width="5.7109375" style="23" customWidth="1"/>
    <col min="12093" max="12093" width="6.7109375" style="23" customWidth="1"/>
    <col min="12094" max="12098" width="5.7109375" style="23" customWidth="1"/>
    <col min="12099" max="12099" width="52.7109375" style="23" customWidth="1"/>
    <col min="12100" max="12104" width="5.7109375" style="23" customWidth="1"/>
    <col min="12105" max="12105" width="6.7109375" style="23" customWidth="1"/>
    <col min="12106" max="12110" width="5.7109375" style="23" customWidth="1"/>
    <col min="12111" max="12111" width="6.7109375" style="23" customWidth="1"/>
    <col min="12112" max="12123" width="5.7109375" style="23" customWidth="1"/>
    <col min="12124" max="12288" width="11.421875" style="23" customWidth="1"/>
    <col min="12289" max="12289" width="33.421875" style="23" customWidth="1"/>
    <col min="12290" max="12290" width="18.28125" style="23" customWidth="1"/>
    <col min="12291" max="12291" width="26.421875" style="23" customWidth="1"/>
    <col min="12292" max="12292" width="18.00390625" style="23" customWidth="1"/>
    <col min="12293" max="12293" width="14.28125" style="23" customWidth="1"/>
    <col min="12294" max="12294" width="12.57421875" style="23" customWidth="1"/>
    <col min="12295" max="12295" width="11.00390625" style="23" bestFit="1" customWidth="1"/>
    <col min="12296" max="12297" width="14.7109375" style="23" customWidth="1"/>
    <col min="12298" max="12298" width="29.57421875" style="23" customWidth="1"/>
    <col min="12299" max="12299" width="22.28125" style="23" customWidth="1"/>
    <col min="12300" max="12300" width="22.7109375" style="23" customWidth="1"/>
    <col min="12301" max="12301" width="25.7109375" style="23" customWidth="1"/>
    <col min="12302" max="12303" width="5.7109375" style="23" customWidth="1"/>
    <col min="12304" max="12304" width="6.7109375" style="23" customWidth="1"/>
    <col min="12305" max="12309" width="5.7109375" style="23" customWidth="1"/>
    <col min="12310" max="12310" width="6.7109375" style="23" customWidth="1"/>
    <col min="12311" max="12315" width="5.7109375" style="23" customWidth="1"/>
    <col min="12316" max="12316" width="6.7109375" style="23" customWidth="1"/>
    <col min="12317" max="12321" width="5.7109375" style="23" customWidth="1"/>
    <col min="12322" max="12330" width="6.7109375" style="23" customWidth="1"/>
    <col min="12331" max="12348" width="5.7109375" style="23" customWidth="1"/>
    <col min="12349" max="12349" width="6.7109375" style="23" customWidth="1"/>
    <col min="12350" max="12354" width="5.7109375" style="23" customWidth="1"/>
    <col min="12355" max="12355" width="52.7109375" style="23" customWidth="1"/>
    <col min="12356" max="12360" width="5.7109375" style="23" customWidth="1"/>
    <col min="12361" max="12361" width="6.7109375" style="23" customWidth="1"/>
    <col min="12362" max="12366" width="5.7109375" style="23" customWidth="1"/>
    <col min="12367" max="12367" width="6.7109375" style="23" customWidth="1"/>
    <col min="12368" max="12379" width="5.7109375" style="23" customWidth="1"/>
    <col min="12380" max="12544" width="11.421875" style="23" customWidth="1"/>
    <col min="12545" max="12545" width="33.421875" style="23" customWidth="1"/>
    <col min="12546" max="12546" width="18.28125" style="23" customWidth="1"/>
    <col min="12547" max="12547" width="26.421875" style="23" customWidth="1"/>
    <col min="12548" max="12548" width="18.00390625" style="23" customWidth="1"/>
    <col min="12549" max="12549" width="14.28125" style="23" customWidth="1"/>
    <col min="12550" max="12550" width="12.57421875" style="23" customWidth="1"/>
    <col min="12551" max="12551" width="11.00390625" style="23" bestFit="1" customWidth="1"/>
    <col min="12552" max="12553" width="14.7109375" style="23" customWidth="1"/>
    <col min="12554" max="12554" width="29.57421875" style="23" customWidth="1"/>
    <col min="12555" max="12555" width="22.28125" style="23" customWidth="1"/>
    <col min="12556" max="12556" width="22.7109375" style="23" customWidth="1"/>
    <col min="12557" max="12557" width="25.7109375" style="23" customWidth="1"/>
    <col min="12558" max="12559" width="5.7109375" style="23" customWidth="1"/>
    <col min="12560" max="12560" width="6.7109375" style="23" customWidth="1"/>
    <col min="12561" max="12565" width="5.7109375" style="23" customWidth="1"/>
    <col min="12566" max="12566" width="6.7109375" style="23" customWidth="1"/>
    <col min="12567" max="12571" width="5.7109375" style="23" customWidth="1"/>
    <col min="12572" max="12572" width="6.7109375" style="23" customWidth="1"/>
    <col min="12573" max="12577" width="5.7109375" style="23" customWidth="1"/>
    <col min="12578" max="12586" width="6.7109375" style="23" customWidth="1"/>
    <col min="12587" max="12604" width="5.7109375" style="23" customWidth="1"/>
    <col min="12605" max="12605" width="6.7109375" style="23" customWidth="1"/>
    <col min="12606" max="12610" width="5.7109375" style="23" customWidth="1"/>
    <col min="12611" max="12611" width="52.7109375" style="23" customWidth="1"/>
    <col min="12612" max="12616" width="5.7109375" style="23" customWidth="1"/>
    <col min="12617" max="12617" width="6.7109375" style="23" customWidth="1"/>
    <col min="12618" max="12622" width="5.7109375" style="23" customWidth="1"/>
    <col min="12623" max="12623" width="6.7109375" style="23" customWidth="1"/>
    <col min="12624" max="12635" width="5.7109375" style="23" customWidth="1"/>
    <col min="12636" max="12800" width="11.421875" style="23" customWidth="1"/>
    <col min="12801" max="12801" width="33.421875" style="23" customWidth="1"/>
    <col min="12802" max="12802" width="18.28125" style="23" customWidth="1"/>
    <col min="12803" max="12803" width="26.421875" style="23" customWidth="1"/>
    <col min="12804" max="12804" width="18.00390625" style="23" customWidth="1"/>
    <col min="12805" max="12805" width="14.28125" style="23" customWidth="1"/>
    <col min="12806" max="12806" width="12.57421875" style="23" customWidth="1"/>
    <col min="12807" max="12807" width="11.00390625" style="23" bestFit="1" customWidth="1"/>
    <col min="12808" max="12809" width="14.7109375" style="23" customWidth="1"/>
    <col min="12810" max="12810" width="29.57421875" style="23" customWidth="1"/>
    <col min="12811" max="12811" width="22.28125" style="23" customWidth="1"/>
    <col min="12812" max="12812" width="22.7109375" style="23" customWidth="1"/>
    <col min="12813" max="12813" width="25.7109375" style="23" customWidth="1"/>
    <col min="12814" max="12815" width="5.7109375" style="23" customWidth="1"/>
    <col min="12816" max="12816" width="6.7109375" style="23" customWidth="1"/>
    <col min="12817" max="12821" width="5.7109375" style="23" customWidth="1"/>
    <col min="12822" max="12822" width="6.7109375" style="23" customWidth="1"/>
    <col min="12823" max="12827" width="5.7109375" style="23" customWidth="1"/>
    <col min="12828" max="12828" width="6.7109375" style="23" customWidth="1"/>
    <col min="12829" max="12833" width="5.7109375" style="23" customWidth="1"/>
    <col min="12834" max="12842" width="6.7109375" style="23" customWidth="1"/>
    <col min="12843" max="12860" width="5.7109375" style="23" customWidth="1"/>
    <col min="12861" max="12861" width="6.7109375" style="23" customWidth="1"/>
    <col min="12862" max="12866" width="5.7109375" style="23" customWidth="1"/>
    <col min="12867" max="12867" width="52.7109375" style="23" customWidth="1"/>
    <col min="12868" max="12872" width="5.7109375" style="23" customWidth="1"/>
    <col min="12873" max="12873" width="6.7109375" style="23" customWidth="1"/>
    <col min="12874" max="12878" width="5.7109375" style="23" customWidth="1"/>
    <col min="12879" max="12879" width="6.7109375" style="23" customWidth="1"/>
    <col min="12880" max="12891" width="5.7109375" style="23" customWidth="1"/>
    <col min="12892" max="13056" width="11.421875" style="23" customWidth="1"/>
    <col min="13057" max="13057" width="33.421875" style="23" customWidth="1"/>
    <col min="13058" max="13058" width="18.28125" style="23" customWidth="1"/>
    <col min="13059" max="13059" width="26.421875" style="23" customWidth="1"/>
    <col min="13060" max="13060" width="18.00390625" style="23" customWidth="1"/>
    <col min="13061" max="13061" width="14.28125" style="23" customWidth="1"/>
    <col min="13062" max="13062" width="12.57421875" style="23" customWidth="1"/>
    <col min="13063" max="13063" width="11.00390625" style="23" bestFit="1" customWidth="1"/>
    <col min="13064" max="13065" width="14.7109375" style="23" customWidth="1"/>
    <col min="13066" max="13066" width="29.57421875" style="23" customWidth="1"/>
    <col min="13067" max="13067" width="22.28125" style="23" customWidth="1"/>
    <col min="13068" max="13068" width="22.7109375" style="23" customWidth="1"/>
    <col min="13069" max="13069" width="25.7109375" style="23" customWidth="1"/>
    <col min="13070" max="13071" width="5.7109375" style="23" customWidth="1"/>
    <col min="13072" max="13072" width="6.7109375" style="23" customWidth="1"/>
    <col min="13073" max="13077" width="5.7109375" style="23" customWidth="1"/>
    <col min="13078" max="13078" width="6.7109375" style="23" customWidth="1"/>
    <col min="13079" max="13083" width="5.7109375" style="23" customWidth="1"/>
    <col min="13084" max="13084" width="6.7109375" style="23" customWidth="1"/>
    <col min="13085" max="13089" width="5.7109375" style="23" customWidth="1"/>
    <col min="13090" max="13098" width="6.7109375" style="23" customWidth="1"/>
    <col min="13099" max="13116" width="5.7109375" style="23" customWidth="1"/>
    <col min="13117" max="13117" width="6.7109375" style="23" customWidth="1"/>
    <col min="13118" max="13122" width="5.7109375" style="23" customWidth="1"/>
    <col min="13123" max="13123" width="52.7109375" style="23" customWidth="1"/>
    <col min="13124" max="13128" width="5.7109375" style="23" customWidth="1"/>
    <col min="13129" max="13129" width="6.7109375" style="23" customWidth="1"/>
    <col min="13130" max="13134" width="5.7109375" style="23" customWidth="1"/>
    <col min="13135" max="13135" width="6.7109375" style="23" customWidth="1"/>
    <col min="13136" max="13147" width="5.7109375" style="23" customWidth="1"/>
    <col min="13148" max="13312" width="11.421875" style="23" customWidth="1"/>
    <col min="13313" max="13313" width="33.421875" style="23" customWidth="1"/>
    <col min="13314" max="13314" width="18.28125" style="23" customWidth="1"/>
    <col min="13315" max="13315" width="26.421875" style="23" customWidth="1"/>
    <col min="13316" max="13316" width="18.00390625" style="23" customWidth="1"/>
    <col min="13317" max="13317" width="14.28125" style="23" customWidth="1"/>
    <col min="13318" max="13318" width="12.57421875" style="23" customWidth="1"/>
    <col min="13319" max="13319" width="11.00390625" style="23" bestFit="1" customWidth="1"/>
    <col min="13320" max="13321" width="14.7109375" style="23" customWidth="1"/>
    <col min="13322" max="13322" width="29.57421875" style="23" customWidth="1"/>
    <col min="13323" max="13323" width="22.28125" style="23" customWidth="1"/>
    <col min="13324" max="13324" width="22.7109375" style="23" customWidth="1"/>
    <col min="13325" max="13325" width="25.7109375" style="23" customWidth="1"/>
    <col min="13326" max="13327" width="5.7109375" style="23" customWidth="1"/>
    <col min="13328" max="13328" width="6.7109375" style="23" customWidth="1"/>
    <col min="13329" max="13333" width="5.7109375" style="23" customWidth="1"/>
    <col min="13334" max="13334" width="6.7109375" style="23" customWidth="1"/>
    <col min="13335" max="13339" width="5.7109375" style="23" customWidth="1"/>
    <col min="13340" max="13340" width="6.7109375" style="23" customWidth="1"/>
    <col min="13341" max="13345" width="5.7109375" style="23" customWidth="1"/>
    <col min="13346" max="13354" width="6.7109375" style="23" customWidth="1"/>
    <col min="13355" max="13372" width="5.7109375" style="23" customWidth="1"/>
    <col min="13373" max="13373" width="6.7109375" style="23" customWidth="1"/>
    <col min="13374" max="13378" width="5.7109375" style="23" customWidth="1"/>
    <col min="13379" max="13379" width="52.7109375" style="23" customWidth="1"/>
    <col min="13380" max="13384" width="5.7109375" style="23" customWidth="1"/>
    <col min="13385" max="13385" width="6.7109375" style="23" customWidth="1"/>
    <col min="13386" max="13390" width="5.7109375" style="23" customWidth="1"/>
    <col min="13391" max="13391" width="6.7109375" style="23" customWidth="1"/>
    <col min="13392" max="13403" width="5.7109375" style="23" customWidth="1"/>
    <col min="13404" max="13568" width="11.421875" style="23" customWidth="1"/>
    <col min="13569" max="13569" width="33.421875" style="23" customWidth="1"/>
    <col min="13570" max="13570" width="18.28125" style="23" customWidth="1"/>
    <col min="13571" max="13571" width="26.421875" style="23" customWidth="1"/>
    <col min="13572" max="13572" width="18.00390625" style="23" customWidth="1"/>
    <col min="13573" max="13573" width="14.28125" style="23" customWidth="1"/>
    <col min="13574" max="13574" width="12.57421875" style="23" customWidth="1"/>
    <col min="13575" max="13575" width="11.00390625" style="23" bestFit="1" customWidth="1"/>
    <col min="13576" max="13577" width="14.7109375" style="23" customWidth="1"/>
    <col min="13578" max="13578" width="29.57421875" style="23" customWidth="1"/>
    <col min="13579" max="13579" width="22.28125" style="23" customWidth="1"/>
    <col min="13580" max="13580" width="22.7109375" style="23" customWidth="1"/>
    <col min="13581" max="13581" width="25.7109375" style="23" customWidth="1"/>
    <col min="13582" max="13583" width="5.7109375" style="23" customWidth="1"/>
    <col min="13584" max="13584" width="6.7109375" style="23" customWidth="1"/>
    <col min="13585" max="13589" width="5.7109375" style="23" customWidth="1"/>
    <col min="13590" max="13590" width="6.7109375" style="23" customWidth="1"/>
    <col min="13591" max="13595" width="5.7109375" style="23" customWidth="1"/>
    <col min="13596" max="13596" width="6.7109375" style="23" customWidth="1"/>
    <col min="13597" max="13601" width="5.7109375" style="23" customWidth="1"/>
    <col min="13602" max="13610" width="6.7109375" style="23" customWidth="1"/>
    <col min="13611" max="13628" width="5.7109375" style="23" customWidth="1"/>
    <col min="13629" max="13629" width="6.7109375" style="23" customWidth="1"/>
    <col min="13630" max="13634" width="5.7109375" style="23" customWidth="1"/>
    <col min="13635" max="13635" width="52.7109375" style="23" customWidth="1"/>
    <col min="13636" max="13640" width="5.7109375" style="23" customWidth="1"/>
    <col min="13641" max="13641" width="6.7109375" style="23" customWidth="1"/>
    <col min="13642" max="13646" width="5.7109375" style="23" customWidth="1"/>
    <col min="13647" max="13647" width="6.7109375" style="23" customWidth="1"/>
    <col min="13648" max="13659" width="5.7109375" style="23" customWidth="1"/>
    <col min="13660" max="13824" width="11.421875" style="23" customWidth="1"/>
    <col min="13825" max="13825" width="33.421875" style="23" customWidth="1"/>
    <col min="13826" max="13826" width="18.28125" style="23" customWidth="1"/>
    <col min="13827" max="13827" width="26.421875" style="23" customWidth="1"/>
    <col min="13828" max="13828" width="18.00390625" style="23" customWidth="1"/>
    <col min="13829" max="13829" width="14.28125" style="23" customWidth="1"/>
    <col min="13830" max="13830" width="12.57421875" style="23" customWidth="1"/>
    <col min="13831" max="13831" width="11.00390625" style="23" bestFit="1" customWidth="1"/>
    <col min="13832" max="13833" width="14.7109375" style="23" customWidth="1"/>
    <col min="13834" max="13834" width="29.57421875" style="23" customWidth="1"/>
    <col min="13835" max="13835" width="22.28125" style="23" customWidth="1"/>
    <col min="13836" max="13836" width="22.7109375" style="23" customWidth="1"/>
    <col min="13837" max="13837" width="25.7109375" style="23" customWidth="1"/>
    <col min="13838" max="13839" width="5.7109375" style="23" customWidth="1"/>
    <col min="13840" max="13840" width="6.7109375" style="23" customWidth="1"/>
    <col min="13841" max="13845" width="5.7109375" style="23" customWidth="1"/>
    <col min="13846" max="13846" width="6.7109375" style="23" customWidth="1"/>
    <col min="13847" max="13851" width="5.7109375" style="23" customWidth="1"/>
    <col min="13852" max="13852" width="6.7109375" style="23" customWidth="1"/>
    <col min="13853" max="13857" width="5.7109375" style="23" customWidth="1"/>
    <col min="13858" max="13866" width="6.7109375" style="23" customWidth="1"/>
    <col min="13867" max="13884" width="5.7109375" style="23" customWidth="1"/>
    <col min="13885" max="13885" width="6.7109375" style="23" customWidth="1"/>
    <col min="13886" max="13890" width="5.7109375" style="23" customWidth="1"/>
    <col min="13891" max="13891" width="52.7109375" style="23" customWidth="1"/>
    <col min="13892" max="13896" width="5.7109375" style="23" customWidth="1"/>
    <col min="13897" max="13897" width="6.7109375" style="23" customWidth="1"/>
    <col min="13898" max="13902" width="5.7109375" style="23" customWidth="1"/>
    <col min="13903" max="13903" width="6.7109375" style="23" customWidth="1"/>
    <col min="13904" max="13915" width="5.7109375" style="23" customWidth="1"/>
    <col min="13916" max="14080" width="11.421875" style="23" customWidth="1"/>
    <col min="14081" max="14081" width="33.421875" style="23" customWidth="1"/>
    <col min="14082" max="14082" width="18.28125" style="23" customWidth="1"/>
    <col min="14083" max="14083" width="26.421875" style="23" customWidth="1"/>
    <col min="14084" max="14084" width="18.00390625" style="23" customWidth="1"/>
    <col min="14085" max="14085" width="14.28125" style="23" customWidth="1"/>
    <col min="14086" max="14086" width="12.57421875" style="23" customWidth="1"/>
    <col min="14087" max="14087" width="11.00390625" style="23" bestFit="1" customWidth="1"/>
    <col min="14088" max="14089" width="14.7109375" style="23" customWidth="1"/>
    <col min="14090" max="14090" width="29.57421875" style="23" customWidth="1"/>
    <col min="14091" max="14091" width="22.28125" style="23" customWidth="1"/>
    <col min="14092" max="14092" width="22.7109375" style="23" customWidth="1"/>
    <col min="14093" max="14093" width="25.7109375" style="23" customWidth="1"/>
    <col min="14094" max="14095" width="5.7109375" style="23" customWidth="1"/>
    <col min="14096" max="14096" width="6.7109375" style="23" customWidth="1"/>
    <col min="14097" max="14101" width="5.7109375" style="23" customWidth="1"/>
    <col min="14102" max="14102" width="6.7109375" style="23" customWidth="1"/>
    <col min="14103" max="14107" width="5.7109375" style="23" customWidth="1"/>
    <col min="14108" max="14108" width="6.7109375" style="23" customWidth="1"/>
    <col min="14109" max="14113" width="5.7109375" style="23" customWidth="1"/>
    <col min="14114" max="14122" width="6.7109375" style="23" customWidth="1"/>
    <col min="14123" max="14140" width="5.7109375" style="23" customWidth="1"/>
    <col min="14141" max="14141" width="6.7109375" style="23" customWidth="1"/>
    <col min="14142" max="14146" width="5.7109375" style="23" customWidth="1"/>
    <col min="14147" max="14147" width="52.7109375" style="23" customWidth="1"/>
    <col min="14148" max="14152" width="5.7109375" style="23" customWidth="1"/>
    <col min="14153" max="14153" width="6.7109375" style="23" customWidth="1"/>
    <col min="14154" max="14158" width="5.7109375" style="23" customWidth="1"/>
    <col min="14159" max="14159" width="6.7109375" style="23" customWidth="1"/>
    <col min="14160" max="14171" width="5.7109375" style="23" customWidth="1"/>
    <col min="14172" max="14336" width="11.421875" style="23" customWidth="1"/>
    <col min="14337" max="14337" width="33.421875" style="23" customWidth="1"/>
    <col min="14338" max="14338" width="18.28125" style="23" customWidth="1"/>
    <col min="14339" max="14339" width="26.421875" style="23" customWidth="1"/>
    <col min="14340" max="14340" width="18.00390625" style="23" customWidth="1"/>
    <col min="14341" max="14341" width="14.28125" style="23" customWidth="1"/>
    <col min="14342" max="14342" width="12.57421875" style="23" customWidth="1"/>
    <col min="14343" max="14343" width="11.00390625" style="23" bestFit="1" customWidth="1"/>
    <col min="14344" max="14345" width="14.7109375" style="23" customWidth="1"/>
    <col min="14346" max="14346" width="29.57421875" style="23" customWidth="1"/>
    <col min="14347" max="14347" width="22.28125" style="23" customWidth="1"/>
    <col min="14348" max="14348" width="22.7109375" style="23" customWidth="1"/>
    <col min="14349" max="14349" width="25.7109375" style="23" customWidth="1"/>
    <col min="14350" max="14351" width="5.7109375" style="23" customWidth="1"/>
    <col min="14352" max="14352" width="6.7109375" style="23" customWidth="1"/>
    <col min="14353" max="14357" width="5.7109375" style="23" customWidth="1"/>
    <col min="14358" max="14358" width="6.7109375" style="23" customWidth="1"/>
    <col min="14359" max="14363" width="5.7109375" style="23" customWidth="1"/>
    <col min="14364" max="14364" width="6.7109375" style="23" customWidth="1"/>
    <col min="14365" max="14369" width="5.7109375" style="23" customWidth="1"/>
    <col min="14370" max="14378" width="6.7109375" style="23" customWidth="1"/>
    <col min="14379" max="14396" width="5.7109375" style="23" customWidth="1"/>
    <col min="14397" max="14397" width="6.7109375" style="23" customWidth="1"/>
    <col min="14398" max="14402" width="5.7109375" style="23" customWidth="1"/>
    <col min="14403" max="14403" width="52.7109375" style="23" customWidth="1"/>
    <col min="14404" max="14408" width="5.7109375" style="23" customWidth="1"/>
    <col min="14409" max="14409" width="6.7109375" style="23" customWidth="1"/>
    <col min="14410" max="14414" width="5.7109375" style="23" customWidth="1"/>
    <col min="14415" max="14415" width="6.7109375" style="23" customWidth="1"/>
    <col min="14416" max="14427" width="5.7109375" style="23" customWidth="1"/>
    <col min="14428" max="14592" width="11.421875" style="23" customWidth="1"/>
    <col min="14593" max="14593" width="33.421875" style="23" customWidth="1"/>
    <col min="14594" max="14594" width="18.28125" style="23" customWidth="1"/>
    <col min="14595" max="14595" width="26.421875" style="23" customWidth="1"/>
    <col min="14596" max="14596" width="18.00390625" style="23" customWidth="1"/>
    <col min="14597" max="14597" width="14.28125" style="23" customWidth="1"/>
    <col min="14598" max="14598" width="12.57421875" style="23" customWidth="1"/>
    <col min="14599" max="14599" width="11.00390625" style="23" bestFit="1" customWidth="1"/>
    <col min="14600" max="14601" width="14.7109375" style="23" customWidth="1"/>
    <col min="14602" max="14602" width="29.57421875" style="23" customWidth="1"/>
    <col min="14603" max="14603" width="22.28125" style="23" customWidth="1"/>
    <col min="14604" max="14604" width="22.7109375" style="23" customWidth="1"/>
    <col min="14605" max="14605" width="25.7109375" style="23" customWidth="1"/>
    <col min="14606" max="14607" width="5.7109375" style="23" customWidth="1"/>
    <col min="14608" max="14608" width="6.7109375" style="23" customWidth="1"/>
    <col min="14609" max="14613" width="5.7109375" style="23" customWidth="1"/>
    <col min="14614" max="14614" width="6.7109375" style="23" customWidth="1"/>
    <col min="14615" max="14619" width="5.7109375" style="23" customWidth="1"/>
    <col min="14620" max="14620" width="6.7109375" style="23" customWidth="1"/>
    <col min="14621" max="14625" width="5.7109375" style="23" customWidth="1"/>
    <col min="14626" max="14634" width="6.7109375" style="23" customWidth="1"/>
    <col min="14635" max="14652" width="5.7109375" style="23" customWidth="1"/>
    <col min="14653" max="14653" width="6.7109375" style="23" customWidth="1"/>
    <col min="14654" max="14658" width="5.7109375" style="23" customWidth="1"/>
    <col min="14659" max="14659" width="52.7109375" style="23" customWidth="1"/>
    <col min="14660" max="14664" width="5.7109375" style="23" customWidth="1"/>
    <col min="14665" max="14665" width="6.7109375" style="23" customWidth="1"/>
    <col min="14666" max="14670" width="5.7109375" style="23" customWidth="1"/>
    <col min="14671" max="14671" width="6.7109375" style="23" customWidth="1"/>
    <col min="14672" max="14683" width="5.7109375" style="23" customWidth="1"/>
    <col min="14684" max="14848" width="11.421875" style="23" customWidth="1"/>
    <col min="14849" max="14849" width="33.421875" style="23" customWidth="1"/>
    <col min="14850" max="14850" width="18.28125" style="23" customWidth="1"/>
    <col min="14851" max="14851" width="26.421875" style="23" customWidth="1"/>
    <col min="14852" max="14852" width="18.00390625" style="23" customWidth="1"/>
    <col min="14853" max="14853" width="14.28125" style="23" customWidth="1"/>
    <col min="14854" max="14854" width="12.57421875" style="23" customWidth="1"/>
    <col min="14855" max="14855" width="11.00390625" style="23" bestFit="1" customWidth="1"/>
    <col min="14856" max="14857" width="14.7109375" style="23" customWidth="1"/>
    <col min="14858" max="14858" width="29.57421875" style="23" customWidth="1"/>
    <col min="14859" max="14859" width="22.28125" style="23" customWidth="1"/>
    <col min="14860" max="14860" width="22.7109375" style="23" customWidth="1"/>
    <col min="14861" max="14861" width="25.7109375" style="23" customWidth="1"/>
    <col min="14862" max="14863" width="5.7109375" style="23" customWidth="1"/>
    <col min="14864" max="14864" width="6.7109375" style="23" customWidth="1"/>
    <col min="14865" max="14869" width="5.7109375" style="23" customWidth="1"/>
    <col min="14870" max="14870" width="6.7109375" style="23" customWidth="1"/>
    <col min="14871" max="14875" width="5.7109375" style="23" customWidth="1"/>
    <col min="14876" max="14876" width="6.7109375" style="23" customWidth="1"/>
    <col min="14877" max="14881" width="5.7109375" style="23" customWidth="1"/>
    <col min="14882" max="14890" width="6.7109375" style="23" customWidth="1"/>
    <col min="14891" max="14908" width="5.7109375" style="23" customWidth="1"/>
    <col min="14909" max="14909" width="6.7109375" style="23" customWidth="1"/>
    <col min="14910" max="14914" width="5.7109375" style="23" customWidth="1"/>
    <col min="14915" max="14915" width="52.7109375" style="23" customWidth="1"/>
    <col min="14916" max="14920" width="5.7109375" style="23" customWidth="1"/>
    <col min="14921" max="14921" width="6.7109375" style="23" customWidth="1"/>
    <col min="14922" max="14926" width="5.7109375" style="23" customWidth="1"/>
    <col min="14927" max="14927" width="6.7109375" style="23" customWidth="1"/>
    <col min="14928" max="14939" width="5.7109375" style="23" customWidth="1"/>
    <col min="14940" max="15104" width="11.421875" style="23" customWidth="1"/>
    <col min="15105" max="15105" width="33.421875" style="23" customWidth="1"/>
    <col min="15106" max="15106" width="18.28125" style="23" customWidth="1"/>
    <col min="15107" max="15107" width="26.421875" style="23" customWidth="1"/>
    <col min="15108" max="15108" width="18.00390625" style="23" customWidth="1"/>
    <col min="15109" max="15109" width="14.28125" style="23" customWidth="1"/>
    <col min="15110" max="15110" width="12.57421875" style="23" customWidth="1"/>
    <col min="15111" max="15111" width="11.00390625" style="23" bestFit="1" customWidth="1"/>
    <col min="15112" max="15113" width="14.7109375" style="23" customWidth="1"/>
    <col min="15114" max="15114" width="29.57421875" style="23" customWidth="1"/>
    <col min="15115" max="15115" width="22.28125" style="23" customWidth="1"/>
    <col min="15116" max="15116" width="22.7109375" style="23" customWidth="1"/>
    <col min="15117" max="15117" width="25.7109375" style="23" customWidth="1"/>
    <col min="15118" max="15119" width="5.7109375" style="23" customWidth="1"/>
    <col min="15120" max="15120" width="6.7109375" style="23" customWidth="1"/>
    <col min="15121" max="15125" width="5.7109375" style="23" customWidth="1"/>
    <col min="15126" max="15126" width="6.7109375" style="23" customWidth="1"/>
    <col min="15127" max="15131" width="5.7109375" style="23" customWidth="1"/>
    <col min="15132" max="15132" width="6.7109375" style="23" customWidth="1"/>
    <col min="15133" max="15137" width="5.7109375" style="23" customWidth="1"/>
    <col min="15138" max="15146" width="6.7109375" style="23" customWidth="1"/>
    <col min="15147" max="15164" width="5.7109375" style="23" customWidth="1"/>
    <col min="15165" max="15165" width="6.7109375" style="23" customWidth="1"/>
    <col min="15166" max="15170" width="5.7109375" style="23" customWidth="1"/>
    <col min="15171" max="15171" width="52.7109375" style="23" customWidth="1"/>
    <col min="15172" max="15176" width="5.7109375" style="23" customWidth="1"/>
    <col min="15177" max="15177" width="6.7109375" style="23" customWidth="1"/>
    <col min="15178" max="15182" width="5.7109375" style="23" customWidth="1"/>
    <col min="15183" max="15183" width="6.7109375" style="23" customWidth="1"/>
    <col min="15184" max="15195" width="5.7109375" style="23" customWidth="1"/>
    <col min="15196" max="15360" width="11.421875" style="23" customWidth="1"/>
    <col min="15361" max="15361" width="33.421875" style="23" customWidth="1"/>
    <col min="15362" max="15362" width="18.28125" style="23" customWidth="1"/>
    <col min="15363" max="15363" width="26.421875" style="23" customWidth="1"/>
    <col min="15364" max="15364" width="18.00390625" style="23" customWidth="1"/>
    <col min="15365" max="15365" width="14.28125" style="23" customWidth="1"/>
    <col min="15366" max="15366" width="12.57421875" style="23" customWidth="1"/>
    <col min="15367" max="15367" width="11.00390625" style="23" bestFit="1" customWidth="1"/>
    <col min="15368" max="15369" width="14.7109375" style="23" customWidth="1"/>
    <col min="15370" max="15370" width="29.57421875" style="23" customWidth="1"/>
    <col min="15371" max="15371" width="22.28125" style="23" customWidth="1"/>
    <col min="15372" max="15372" width="22.7109375" style="23" customWidth="1"/>
    <col min="15373" max="15373" width="25.7109375" style="23" customWidth="1"/>
    <col min="15374" max="15375" width="5.7109375" style="23" customWidth="1"/>
    <col min="15376" max="15376" width="6.7109375" style="23" customWidth="1"/>
    <col min="15377" max="15381" width="5.7109375" style="23" customWidth="1"/>
    <col min="15382" max="15382" width="6.7109375" style="23" customWidth="1"/>
    <col min="15383" max="15387" width="5.7109375" style="23" customWidth="1"/>
    <col min="15388" max="15388" width="6.7109375" style="23" customWidth="1"/>
    <col min="15389" max="15393" width="5.7109375" style="23" customWidth="1"/>
    <col min="15394" max="15402" width="6.7109375" style="23" customWidth="1"/>
    <col min="15403" max="15420" width="5.7109375" style="23" customWidth="1"/>
    <col min="15421" max="15421" width="6.7109375" style="23" customWidth="1"/>
    <col min="15422" max="15426" width="5.7109375" style="23" customWidth="1"/>
    <col min="15427" max="15427" width="52.7109375" style="23" customWidth="1"/>
    <col min="15428" max="15432" width="5.7109375" style="23" customWidth="1"/>
    <col min="15433" max="15433" width="6.7109375" style="23" customWidth="1"/>
    <col min="15434" max="15438" width="5.7109375" style="23" customWidth="1"/>
    <col min="15439" max="15439" width="6.7109375" style="23" customWidth="1"/>
    <col min="15440" max="15451" width="5.7109375" style="23" customWidth="1"/>
    <col min="15452" max="15616" width="11.421875" style="23" customWidth="1"/>
    <col min="15617" max="15617" width="33.421875" style="23" customWidth="1"/>
    <col min="15618" max="15618" width="18.28125" style="23" customWidth="1"/>
    <col min="15619" max="15619" width="26.421875" style="23" customWidth="1"/>
    <col min="15620" max="15620" width="18.00390625" style="23" customWidth="1"/>
    <col min="15621" max="15621" width="14.28125" style="23" customWidth="1"/>
    <col min="15622" max="15622" width="12.57421875" style="23" customWidth="1"/>
    <col min="15623" max="15623" width="11.00390625" style="23" bestFit="1" customWidth="1"/>
    <col min="15624" max="15625" width="14.7109375" style="23" customWidth="1"/>
    <col min="15626" max="15626" width="29.57421875" style="23" customWidth="1"/>
    <col min="15627" max="15627" width="22.28125" style="23" customWidth="1"/>
    <col min="15628" max="15628" width="22.7109375" style="23" customWidth="1"/>
    <col min="15629" max="15629" width="25.7109375" style="23" customWidth="1"/>
    <col min="15630" max="15631" width="5.7109375" style="23" customWidth="1"/>
    <col min="15632" max="15632" width="6.7109375" style="23" customWidth="1"/>
    <col min="15633" max="15637" width="5.7109375" style="23" customWidth="1"/>
    <col min="15638" max="15638" width="6.7109375" style="23" customWidth="1"/>
    <col min="15639" max="15643" width="5.7109375" style="23" customWidth="1"/>
    <col min="15644" max="15644" width="6.7109375" style="23" customWidth="1"/>
    <col min="15645" max="15649" width="5.7109375" style="23" customWidth="1"/>
    <col min="15650" max="15658" width="6.7109375" style="23" customWidth="1"/>
    <col min="15659" max="15676" width="5.7109375" style="23" customWidth="1"/>
    <col min="15677" max="15677" width="6.7109375" style="23" customWidth="1"/>
    <col min="15678" max="15682" width="5.7109375" style="23" customWidth="1"/>
    <col min="15683" max="15683" width="52.7109375" style="23" customWidth="1"/>
    <col min="15684" max="15688" width="5.7109375" style="23" customWidth="1"/>
    <col min="15689" max="15689" width="6.7109375" style="23" customWidth="1"/>
    <col min="15690" max="15694" width="5.7109375" style="23" customWidth="1"/>
    <col min="15695" max="15695" width="6.7109375" style="23" customWidth="1"/>
    <col min="15696" max="15707" width="5.7109375" style="23" customWidth="1"/>
    <col min="15708" max="15872" width="11.421875" style="23" customWidth="1"/>
    <col min="15873" max="15873" width="33.421875" style="23" customWidth="1"/>
    <col min="15874" max="15874" width="18.28125" style="23" customWidth="1"/>
    <col min="15875" max="15875" width="26.421875" style="23" customWidth="1"/>
    <col min="15876" max="15876" width="18.00390625" style="23" customWidth="1"/>
    <col min="15877" max="15877" width="14.28125" style="23" customWidth="1"/>
    <col min="15878" max="15878" width="12.57421875" style="23" customWidth="1"/>
    <col min="15879" max="15879" width="11.00390625" style="23" bestFit="1" customWidth="1"/>
    <col min="15880" max="15881" width="14.7109375" style="23" customWidth="1"/>
    <col min="15882" max="15882" width="29.57421875" style="23" customWidth="1"/>
    <col min="15883" max="15883" width="22.28125" style="23" customWidth="1"/>
    <col min="15884" max="15884" width="22.7109375" style="23" customWidth="1"/>
    <col min="15885" max="15885" width="25.7109375" style="23" customWidth="1"/>
    <col min="15886" max="15887" width="5.7109375" style="23" customWidth="1"/>
    <col min="15888" max="15888" width="6.7109375" style="23" customWidth="1"/>
    <col min="15889" max="15893" width="5.7109375" style="23" customWidth="1"/>
    <col min="15894" max="15894" width="6.7109375" style="23" customWidth="1"/>
    <col min="15895" max="15899" width="5.7109375" style="23" customWidth="1"/>
    <col min="15900" max="15900" width="6.7109375" style="23" customWidth="1"/>
    <col min="15901" max="15905" width="5.7109375" style="23" customWidth="1"/>
    <col min="15906" max="15914" width="6.7109375" style="23" customWidth="1"/>
    <col min="15915" max="15932" width="5.7109375" style="23" customWidth="1"/>
    <col min="15933" max="15933" width="6.7109375" style="23" customWidth="1"/>
    <col min="15934" max="15938" width="5.7109375" style="23" customWidth="1"/>
    <col min="15939" max="15939" width="52.7109375" style="23" customWidth="1"/>
    <col min="15940" max="15944" width="5.7109375" style="23" customWidth="1"/>
    <col min="15945" max="15945" width="6.7109375" style="23" customWidth="1"/>
    <col min="15946" max="15950" width="5.7109375" style="23" customWidth="1"/>
    <col min="15951" max="15951" width="6.7109375" style="23" customWidth="1"/>
    <col min="15952" max="15963" width="5.7109375" style="23" customWidth="1"/>
    <col min="15964" max="16128" width="11.421875" style="23" customWidth="1"/>
    <col min="16129" max="16129" width="33.421875" style="23" customWidth="1"/>
    <col min="16130" max="16130" width="18.28125" style="23" customWidth="1"/>
    <col min="16131" max="16131" width="26.421875" style="23" customWidth="1"/>
    <col min="16132" max="16132" width="18.00390625" style="23" customWidth="1"/>
    <col min="16133" max="16133" width="14.28125" style="23" customWidth="1"/>
    <col min="16134" max="16134" width="12.57421875" style="23" customWidth="1"/>
    <col min="16135" max="16135" width="11.00390625" style="23" bestFit="1" customWidth="1"/>
    <col min="16136" max="16137" width="14.7109375" style="23" customWidth="1"/>
    <col min="16138" max="16138" width="29.57421875" style="23" customWidth="1"/>
    <col min="16139" max="16139" width="22.28125" style="23" customWidth="1"/>
    <col min="16140" max="16140" width="22.7109375" style="23" customWidth="1"/>
    <col min="16141" max="16141" width="25.7109375" style="23" customWidth="1"/>
    <col min="16142" max="16143" width="5.7109375" style="23" customWidth="1"/>
    <col min="16144" max="16144" width="6.7109375" style="23" customWidth="1"/>
    <col min="16145" max="16149" width="5.7109375" style="23" customWidth="1"/>
    <col min="16150" max="16150" width="6.7109375" style="23" customWidth="1"/>
    <col min="16151" max="16155" width="5.7109375" style="23" customWidth="1"/>
    <col min="16156" max="16156" width="6.7109375" style="23" customWidth="1"/>
    <col min="16157" max="16161" width="5.7109375" style="23" customWidth="1"/>
    <col min="16162" max="16170" width="6.7109375" style="23" customWidth="1"/>
    <col min="16171" max="16188" width="5.7109375" style="23" customWidth="1"/>
    <col min="16189" max="16189" width="6.7109375" style="23" customWidth="1"/>
    <col min="16190" max="16194" width="5.7109375" style="23" customWidth="1"/>
    <col min="16195" max="16195" width="52.7109375" style="23" customWidth="1"/>
    <col min="16196" max="16200" width="5.7109375" style="23" customWidth="1"/>
    <col min="16201" max="16201" width="6.7109375" style="23" customWidth="1"/>
    <col min="16202" max="16206" width="5.7109375" style="23" customWidth="1"/>
    <col min="16207" max="16207" width="6.7109375" style="23" customWidth="1"/>
    <col min="16208" max="16219" width="5.7109375" style="23" customWidth="1"/>
    <col min="16220" max="16384" width="11.421875" style="23" customWidth="1"/>
  </cols>
  <sheetData>
    <row r="1" spans="1:9" ht="15">
      <c r="A1" s="354"/>
      <c r="B1" s="354"/>
      <c r="C1" s="354"/>
      <c r="D1" s="354"/>
      <c r="E1" s="354"/>
      <c r="F1" s="354"/>
      <c r="G1" s="354"/>
      <c r="H1" s="22"/>
      <c r="I1" s="22"/>
    </row>
    <row r="2" spans="1:9" ht="15">
      <c r="A2" s="342" t="s">
        <v>632</v>
      </c>
      <c r="B2" s="342"/>
      <c r="C2" s="342"/>
      <c r="D2" s="342"/>
      <c r="E2" s="342"/>
      <c r="F2" s="342"/>
      <c r="G2" s="342"/>
      <c r="H2" s="22"/>
      <c r="I2" s="22"/>
    </row>
    <row r="3" spans="1:10" ht="15">
      <c r="A3" s="342"/>
      <c r="B3" s="342"/>
      <c r="C3" s="342"/>
      <c r="D3" s="342"/>
      <c r="E3" s="342"/>
      <c r="F3" s="342"/>
      <c r="G3" s="342"/>
      <c r="H3" s="22"/>
      <c r="I3" s="22"/>
      <c r="J3" s="23" t="s">
        <v>43</v>
      </c>
    </row>
    <row r="4" spans="1:10" ht="15">
      <c r="A4" s="342"/>
      <c r="B4" s="342"/>
      <c r="C4" s="342"/>
      <c r="D4" s="342"/>
      <c r="E4" s="342"/>
      <c r="F4" s="342"/>
      <c r="G4" s="342"/>
      <c r="H4" s="22"/>
      <c r="I4" s="22"/>
      <c r="J4" s="23" t="s">
        <v>44</v>
      </c>
    </row>
    <row r="5" spans="1:10" ht="15">
      <c r="A5" s="342"/>
      <c r="B5" s="342"/>
      <c r="C5" s="342"/>
      <c r="D5" s="342"/>
      <c r="E5" s="342"/>
      <c r="F5" s="342"/>
      <c r="G5" s="342"/>
      <c r="H5" s="22"/>
      <c r="I5" s="22"/>
      <c r="J5" s="23" t="s">
        <v>45</v>
      </c>
    </row>
    <row r="6" spans="1:29" s="25" customFormat="1" ht="15">
      <c r="A6" s="348" t="s">
        <v>46</v>
      </c>
      <c r="B6" s="348"/>
      <c r="C6" s="348"/>
      <c r="D6" s="348"/>
      <c r="E6" s="348"/>
      <c r="F6" s="348"/>
      <c r="G6" s="348"/>
      <c r="H6" s="22"/>
      <c r="I6" s="22"/>
      <c r="AC6" s="26"/>
    </row>
    <row r="7" spans="1:63" ht="15">
      <c r="A7" s="165" t="s">
        <v>47</v>
      </c>
      <c r="B7" s="352" t="s">
        <v>48</v>
      </c>
      <c r="C7" s="352"/>
      <c r="D7" s="352"/>
      <c r="E7" s="339" t="s">
        <v>49</v>
      </c>
      <c r="F7" s="339"/>
      <c r="G7" s="339"/>
      <c r="H7" s="22"/>
      <c r="I7" s="22"/>
      <c r="BI7" s="27"/>
      <c r="BJ7" s="27"/>
      <c r="BK7" s="27"/>
    </row>
    <row r="8" spans="1:63" ht="44.25" customHeight="1">
      <c r="A8" s="69" t="str">
        <f>'Consolidado 2016'!C11</f>
        <v>Efectividad en la gestión de proyectos</v>
      </c>
      <c r="B8" s="353">
        <f>'Consolidado 2016'!G11</f>
        <v>0.8</v>
      </c>
      <c r="C8" s="353"/>
      <c r="D8" s="353"/>
      <c r="E8" s="350" t="s">
        <v>43</v>
      </c>
      <c r="F8" s="350"/>
      <c r="G8" s="350"/>
      <c r="H8" s="22"/>
      <c r="I8" s="22"/>
      <c r="BI8" s="27"/>
      <c r="BJ8" s="49"/>
      <c r="BK8" s="27"/>
    </row>
    <row r="9" spans="1:63" ht="15">
      <c r="A9" s="339" t="s">
        <v>50</v>
      </c>
      <c r="B9" s="339"/>
      <c r="C9" s="339"/>
      <c r="D9" s="339"/>
      <c r="E9" s="339"/>
      <c r="F9" s="339"/>
      <c r="G9" s="339"/>
      <c r="H9" s="22"/>
      <c r="I9" s="22"/>
      <c r="BI9" s="27"/>
      <c r="BJ9" s="50"/>
      <c r="BK9" s="27"/>
    </row>
    <row r="10" spans="1:63" ht="36" customHeight="1">
      <c r="A10" s="351" t="str">
        <f>'Consolidado 2016'!E11</f>
        <v>Medir la efectividad en la consecución de recursos en relación con proyectos ejecutados</v>
      </c>
      <c r="B10" s="351"/>
      <c r="C10" s="351"/>
      <c r="D10" s="351"/>
      <c r="E10" s="351"/>
      <c r="F10" s="351"/>
      <c r="G10" s="351"/>
      <c r="H10" s="22"/>
      <c r="I10" s="22"/>
      <c r="BI10" s="27"/>
      <c r="BJ10" s="50"/>
      <c r="BK10" s="27"/>
    </row>
    <row r="11" spans="1:63" ht="15">
      <c r="A11" s="339" t="s">
        <v>51</v>
      </c>
      <c r="B11" s="339"/>
      <c r="C11" s="339"/>
      <c r="D11" s="339"/>
      <c r="E11" s="339"/>
      <c r="F11" s="339"/>
      <c r="G11" s="339"/>
      <c r="H11" s="22"/>
      <c r="I11" s="22"/>
      <c r="BI11" s="27"/>
      <c r="BJ11" s="50"/>
      <c r="BK11" s="27"/>
    </row>
    <row r="12" spans="1:63" ht="32.25" customHeight="1">
      <c r="A12" s="351" t="str">
        <f>'Consolidado 2016'!D11</f>
        <v>Sumatoria de los recursos gestionados por proyectos</v>
      </c>
      <c r="B12" s="351"/>
      <c r="C12" s="351"/>
      <c r="D12" s="351"/>
      <c r="E12" s="351"/>
      <c r="F12" s="351"/>
      <c r="G12" s="351"/>
      <c r="H12" s="22"/>
      <c r="I12" s="22"/>
      <c r="BI12" s="27"/>
      <c r="BJ12" s="50"/>
      <c r="BK12" s="27"/>
    </row>
    <row r="13" spans="1:63" ht="15">
      <c r="A13" s="339" t="s">
        <v>52</v>
      </c>
      <c r="B13" s="339"/>
      <c r="C13" s="339"/>
      <c r="D13" s="352" t="s">
        <v>53</v>
      </c>
      <c r="E13" s="352"/>
      <c r="F13" s="352"/>
      <c r="G13" s="352"/>
      <c r="H13" s="22"/>
      <c r="I13" s="22"/>
      <c r="BI13" s="27"/>
      <c r="BJ13" s="50"/>
      <c r="BK13" s="27"/>
    </row>
    <row r="14" spans="1:63" ht="15">
      <c r="A14" s="347" t="s">
        <v>190</v>
      </c>
      <c r="B14" s="347"/>
      <c r="C14" s="347"/>
      <c r="D14" s="350" t="s">
        <v>100</v>
      </c>
      <c r="E14" s="350"/>
      <c r="F14" s="350"/>
      <c r="G14" s="350"/>
      <c r="H14" s="22"/>
      <c r="I14" s="22"/>
      <c r="BI14" s="27"/>
      <c r="BJ14" s="50"/>
      <c r="BK14" s="27"/>
    </row>
    <row r="15" spans="1:63" ht="15">
      <c r="A15" s="347"/>
      <c r="B15" s="347"/>
      <c r="C15" s="347"/>
      <c r="D15" s="350"/>
      <c r="E15" s="350"/>
      <c r="F15" s="350"/>
      <c r="G15" s="350"/>
      <c r="H15" s="22"/>
      <c r="I15" s="22"/>
      <c r="BI15" s="27"/>
      <c r="BJ15" s="50"/>
      <c r="BK15" s="27"/>
    </row>
    <row r="16" spans="1:63" ht="15">
      <c r="A16" s="339" t="s">
        <v>55</v>
      </c>
      <c r="B16" s="339"/>
      <c r="C16" s="339"/>
      <c r="D16" s="339" t="s">
        <v>56</v>
      </c>
      <c r="E16" s="339"/>
      <c r="F16" s="339"/>
      <c r="G16" s="339"/>
      <c r="H16" s="22"/>
      <c r="I16" s="22"/>
      <c r="BI16" s="27"/>
      <c r="BJ16" s="50"/>
      <c r="BK16" s="27"/>
    </row>
    <row r="17" spans="1:62" ht="15">
      <c r="A17" s="350" t="str">
        <f>'Consolidado 2016'!F11</f>
        <v>Anual</v>
      </c>
      <c r="B17" s="350"/>
      <c r="C17" s="350"/>
      <c r="D17" s="350" t="s">
        <v>57</v>
      </c>
      <c r="E17" s="350"/>
      <c r="F17" s="350"/>
      <c r="G17" s="350"/>
      <c r="H17" s="22"/>
      <c r="I17" s="22"/>
      <c r="BJ17" s="51"/>
    </row>
    <row r="18" spans="1:9" ht="15">
      <c r="A18" s="350"/>
      <c r="B18" s="350"/>
      <c r="C18" s="350"/>
      <c r="D18" s="350"/>
      <c r="E18" s="350"/>
      <c r="F18" s="350"/>
      <c r="G18" s="350"/>
      <c r="H18" s="22"/>
      <c r="I18" s="22"/>
    </row>
    <row r="19" spans="1:9" ht="15">
      <c r="A19" s="344" t="s">
        <v>58</v>
      </c>
      <c r="B19" s="348"/>
      <c r="C19" s="348"/>
      <c r="D19" s="348"/>
      <c r="E19" s="344"/>
      <c r="F19" s="344"/>
      <c r="G19" s="344"/>
      <c r="H19" s="22"/>
      <c r="I19" s="22"/>
    </row>
    <row r="20" spans="1:9" ht="15">
      <c r="A20" s="28"/>
      <c r="B20" s="340" t="s">
        <v>59</v>
      </c>
      <c r="C20" s="340"/>
      <c r="D20" s="340"/>
      <c r="E20" s="28"/>
      <c r="F20" s="28"/>
      <c r="G20" s="28"/>
      <c r="H20" s="22"/>
      <c r="I20" s="22"/>
    </row>
    <row r="21" spans="1:9" s="31" customFormat="1" ht="15">
      <c r="A21" s="164" t="s">
        <v>60</v>
      </c>
      <c r="B21" s="71">
        <v>2016</v>
      </c>
      <c r="C21" s="166">
        <v>2017</v>
      </c>
      <c r="D21" s="166"/>
      <c r="E21" s="30"/>
      <c r="F21" s="167"/>
      <c r="H21" s="22"/>
      <c r="I21" s="22"/>
    </row>
    <row r="22" spans="1:9" s="31" customFormat="1" ht="15">
      <c r="A22" s="37" t="s">
        <v>73</v>
      </c>
      <c r="B22" s="39">
        <f>M54</f>
        <v>2351428126</v>
      </c>
      <c r="C22" s="39">
        <f>M87</f>
        <v>3409611547</v>
      </c>
      <c r="D22" s="39"/>
      <c r="E22" s="40"/>
      <c r="F22" s="41"/>
      <c r="H22" s="22"/>
      <c r="I22" s="22"/>
    </row>
    <row r="23" spans="1:9" s="31" customFormat="1" ht="15">
      <c r="A23" s="29"/>
      <c r="B23" s="345"/>
      <c r="C23" s="345"/>
      <c r="D23" s="42"/>
      <c r="E23" s="43"/>
      <c r="F23" s="44"/>
      <c r="H23" s="22"/>
      <c r="I23" s="22"/>
    </row>
    <row r="24" spans="1:9" ht="15">
      <c r="A24" s="346" t="s">
        <v>65</v>
      </c>
      <c r="B24" s="346"/>
      <c r="C24" s="346"/>
      <c r="D24" s="346"/>
      <c r="E24" s="346"/>
      <c r="F24" s="346"/>
      <c r="G24" s="346"/>
      <c r="H24" s="22"/>
      <c r="I24" s="22"/>
    </row>
    <row r="25" spans="1:9" ht="15">
      <c r="A25" s="347"/>
      <c r="B25" s="347"/>
      <c r="C25" s="347"/>
      <c r="D25" s="347"/>
      <c r="E25" s="347"/>
      <c r="F25" s="347"/>
      <c r="G25" s="347"/>
      <c r="H25" s="22"/>
      <c r="I25" s="22"/>
    </row>
    <row r="26" spans="1:9" ht="306.95" customHeight="1">
      <c r="A26" s="347"/>
      <c r="B26" s="347"/>
      <c r="C26" s="347"/>
      <c r="D26" s="347"/>
      <c r="E26" s="347"/>
      <c r="F26" s="347"/>
      <c r="G26" s="347"/>
      <c r="H26" s="22"/>
      <c r="I26" s="22"/>
    </row>
    <row r="27" spans="1:9" ht="15">
      <c r="A27" s="348" t="s">
        <v>66</v>
      </c>
      <c r="B27" s="348"/>
      <c r="C27" s="348"/>
      <c r="D27" s="348"/>
      <c r="E27" s="348"/>
      <c r="F27" s="348"/>
      <c r="G27" s="348"/>
      <c r="H27" s="346"/>
      <c r="I27" s="45"/>
    </row>
    <row r="28" spans="1:9" s="34" customFormat="1" ht="25.5">
      <c r="A28" s="166" t="s">
        <v>60</v>
      </c>
      <c r="B28" s="349" t="s">
        <v>67</v>
      </c>
      <c r="C28" s="349"/>
      <c r="D28" s="349"/>
      <c r="E28" s="349"/>
      <c r="F28" s="349"/>
      <c r="G28" s="162" t="s">
        <v>68</v>
      </c>
      <c r="H28" s="162" t="s">
        <v>69</v>
      </c>
      <c r="I28" s="46"/>
    </row>
    <row r="29" spans="1:9" ht="165" customHeight="1">
      <c r="A29" s="35" t="s">
        <v>453</v>
      </c>
      <c r="B29" s="368" t="s">
        <v>630</v>
      </c>
      <c r="C29" s="369"/>
      <c r="D29" s="369"/>
      <c r="E29" s="369"/>
      <c r="F29" s="370"/>
      <c r="G29" s="166"/>
      <c r="H29" s="166"/>
      <c r="I29" s="167"/>
    </row>
    <row r="31" spans="10:29" ht="15">
      <c r="J31" s="389" t="s">
        <v>109</v>
      </c>
      <c r="K31" s="390"/>
      <c r="L31" s="390"/>
      <c r="M31" s="362"/>
      <c r="AC31" s="23"/>
    </row>
    <row r="32" spans="10:29" ht="15">
      <c r="J32" s="161" t="s">
        <v>102</v>
      </c>
      <c r="K32" s="360" t="s">
        <v>103</v>
      </c>
      <c r="L32" s="360" t="s">
        <v>104</v>
      </c>
      <c r="M32" s="360" t="s">
        <v>105</v>
      </c>
      <c r="AC32" s="23"/>
    </row>
    <row r="33" spans="10:13" ht="15">
      <c r="J33" s="83" t="s">
        <v>106</v>
      </c>
      <c r="K33" s="361"/>
      <c r="L33" s="361"/>
      <c r="M33" s="361">
        <f>K33*L33</f>
        <v>0</v>
      </c>
    </row>
    <row r="34" spans="10:13" ht="89.25">
      <c r="J34" s="38" t="s">
        <v>180</v>
      </c>
      <c r="K34" s="81">
        <v>17500000</v>
      </c>
      <c r="L34" s="163">
        <v>1</v>
      </c>
      <c r="M34" s="81">
        <v>17500000</v>
      </c>
    </row>
    <row r="35" spans="10:29" ht="25.5">
      <c r="J35" s="38" t="s">
        <v>181</v>
      </c>
      <c r="K35" s="81">
        <v>162000000</v>
      </c>
      <c r="L35" s="163">
        <v>1</v>
      </c>
      <c r="M35" s="81">
        <v>162000000</v>
      </c>
      <c r="AC35" s="23"/>
    </row>
    <row r="36" spans="10:29" ht="12.75" customHeight="1">
      <c r="J36" s="38" t="s">
        <v>182</v>
      </c>
      <c r="K36" s="81">
        <v>17000000</v>
      </c>
      <c r="L36" s="163">
        <v>1</v>
      </c>
      <c r="M36" s="81">
        <v>17000000</v>
      </c>
      <c r="AC36" s="23"/>
    </row>
    <row r="37" spans="10:29" ht="63.75">
      <c r="J37" s="38" t="s">
        <v>183</v>
      </c>
      <c r="K37" s="81">
        <v>667683575</v>
      </c>
      <c r="L37" s="163">
        <v>1</v>
      </c>
      <c r="M37" s="81">
        <v>667683575</v>
      </c>
      <c r="AC37" s="23"/>
    </row>
    <row r="38" spans="10:29" ht="63.75">
      <c r="J38" s="38" t="s">
        <v>184</v>
      </c>
      <c r="K38" s="81">
        <v>98525320</v>
      </c>
      <c r="L38" s="163">
        <v>0</v>
      </c>
      <c r="M38" s="81"/>
      <c r="AC38" s="23"/>
    </row>
    <row r="39" spans="10:29" ht="127.5">
      <c r="J39" s="38" t="s">
        <v>185</v>
      </c>
      <c r="K39" s="81">
        <v>578000000</v>
      </c>
      <c r="L39" s="163">
        <v>0</v>
      </c>
      <c r="M39" s="81"/>
      <c r="AC39" s="23"/>
    </row>
    <row r="40" spans="10:29" ht="51">
      <c r="J40" s="85" t="s">
        <v>186</v>
      </c>
      <c r="K40" s="81">
        <v>152399540</v>
      </c>
      <c r="L40" s="163">
        <v>0</v>
      </c>
      <c r="M40" s="81"/>
      <c r="AC40" s="23"/>
    </row>
    <row r="41" spans="10:29" ht="89.25">
      <c r="J41" s="38" t="s">
        <v>187</v>
      </c>
      <c r="K41" s="81">
        <v>258363782</v>
      </c>
      <c r="L41" s="163">
        <v>0</v>
      </c>
      <c r="M41" s="81"/>
      <c r="AC41" s="23"/>
    </row>
    <row r="42" spans="10:29" ht="38.25">
      <c r="J42" s="38" t="s">
        <v>188</v>
      </c>
      <c r="K42" s="81">
        <v>1865000000</v>
      </c>
      <c r="L42" s="163">
        <v>0</v>
      </c>
      <c r="M42" s="86"/>
      <c r="AC42" s="23"/>
    </row>
    <row r="43" spans="10:29" ht="38.25">
      <c r="J43" s="38" t="s">
        <v>441</v>
      </c>
      <c r="K43" s="81">
        <v>68440000</v>
      </c>
      <c r="L43" s="163">
        <v>1</v>
      </c>
      <c r="M43" s="81">
        <v>68440000</v>
      </c>
      <c r="AC43" s="23"/>
    </row>
    <row r="44" spans="10:29" ht="76.5">
      <c r="J44" s="38" t="s">
        <v>442</v>
      </c>
      <c r="K44" s="81">
        <v>123500000</v>
      </c>
      <c r="L44" s="163">
        <v>1</v>
      </c>
      <c r="M44" s="81">
        <v>123500000</v>
      </c>
      <c r="AC44" s="23"/>
    </row>
    <row r="45" spans="10:29" ht="114.75">
      <c r="J45" s="38" t="s">
        <v>443</v>
      </c>
      <c r="K45" s="81">
        <v>131000000</v>
      </c>
      <c r="L45" s="163">
        <v>1</v>
      </c>
      <c r="M45" s="81">
        <v>131000000</v>
      </c>
      <c r="AC45" s="23"/>
    </row>
    <row r="46" spans="10:29" ht="63.75">
      <c r="J46" s="38" t="s">
        <v>444</v>
      </c>
      <c r="K46" s="81">
        <v>100000000</v>
      </c>
      <c r="L46" s="163">
        <v>1</v>
      </c>
      <c r="M46" s="81">
        <v>100000000</v>
      </c>
      <c r="AC46" s="23"/>
    </row>
    <row r="47" spans="10:29" ht="38.25">
      <c r="J47" s="38" t="s">
        <v>445</v>
      </c>
      <c r="K47" s="81">
        <v>120000000</v>
      </c>
      <c r="L47" s="163">
        <v>1</v>
      </c>
      <c r="M47" s="81">
        <v>120000000</v>
      </c>
      <c r="AC47" s="23"/>
    </row>
    <row r="48" spans="10:29" ht="51">
      <c r="J48" s="38" t="s">
        <v>446</v>
      </c>
      <c r="K48" s="81">
        <v>660000000</v>
      </c>
      <c r="L48" s="163">
        <v>1</v>
      </c>
      <c r="M48" s="81">
        <v>660000000</v>
      </c>
      <c r="AC48" s="23"/>
    </row>
    <row r="49" spans="10:29" ht="63.75">
      <c r="J49" s="38" t="s">
        <v>447</v>
      </c>
      <c r="K49" s="81">
        <v>255336451</v>
      </c>
      <c r="L49" s="163">
        <v>1</v>
      </c>
      <c r="M49" s="81">
        <v>255336451</v>
      </c>
      <c r="AC49" s="23"/>
    </row>
    <row r="50" spans="10:29" ht="76.5">
      <c r="J50" s="38" t="s">
        <v>448</v>
      </c>
      <c r="K50" s="81">
        <v>28968100</v>
      </c>
      <c r="L50" s="163">
        <v>1</v>
      </c>
      <c r="M50" s="81">
        <v>28968100</v>
      </c>
      <c r="AC50" s="23"/>
    </row>
    <row r="51" spans="10:29" ht="89.25">
      <c r="J51" s="38" t="s">
        <v>449</v>
      </c>
      <c r="K51" s="81" t="s">
        <v>450</v>
      </c>
      <c r="L51" s="163">
        <v>1</v>
      </c>
      <c r="M51" s="81" t="s">
        <v>450</v>
      </c>
      <c r="AC51" s="23"/>
    </row>
    <row r="52" spans="10:29" ht="127.5">
      <c r="J52" s="38" t="s">
        <v>451</v>
      </c>
      <c r="K52" s="81">
        <v>1500000</v>
      </c>
      <c r="L52" s="163">
        <v>1</v>
      </c>
      <c r="M52" s="81">
        <v>1500000</v>
      </c>
      <c r="AC52" s="23"/>
    </row>
    <row r="53" spans="10:29" ht="25.5">
      <c r="J53" s="38" t="s">
        <v>452</v>
      </c>
      <c r="K53" s="81">
        <v>3790000</v>
      </c>
      <c r="L53" s="163">
        <v>1</v>
      </c>
      <c r="M53" s="81">
        <v>3790000</v>
      </c>
      <c r="AC53" s="23"/>
    </row>
    <row r="54" spans="10:29" ht="15">
      <c r="J54" s="389" t="s">
        <v>107</v>
      </c>
      <c r="K54" s="390"/>
      <c r="L54" s="362"/>
      <c r="M54" s="84">
        <f>SUM(M33:M51)</f>
        <v>2351428126</v>
      </c>
      <c r="AC54" s="23"/>
    </row>
    <row r="55" spans="10:29" ht="15">
      <c r="J55" s="389" t="s">
        <v>108</v>
      </c>
      <c r="K55" s="390"/>
      <c r="L55" s="362"/>
      <c r="M55" s="166">
        <v>9</v>
      </c>
      <c r="AC55" s="23"/>
    </row>
    <row r="57" spans="10:13" ht="15">
      <c r="J57" s="389" t="s">
        <v>109</v>
      </c>
      <c r="K57" s="390"/>
      <c r="L57" s="390"/>
      <c r="M57" s="362"/>
    </row>
    <row r="58" spans="10:13" ht="15">
      <c r="J58" s="201" t="s">
        <v>102</v>
      </c>
      <c r="K58" s="360" t="s">
        <v>103</v>
      </c>
      <c r="L58" s="360" t="s">
        <v>104</v>
      </c>
      <c r="M58" s="360" t="s">
        <v>105</v>
      </c>
    </row>
    <row r="59" spans="10:13" ht="15">
      <c r="J59" s="83" t="s">
        <v>106</v>
      </c>
      <c r="K59" s="361"/>
      <c r="L59" s="361"/>
      <c r="M59" s="361">
        <f>K59*L59</f>
        <v>0</v>
      </c>
    </row>
    <row r="60" spans="10:13" ht="229.5">
      <c r="J60" s="38" t="s">
        <v>602</v>
      </c>
      <c r="K60" s="82">
        <v>229562973</v>
      </c>
      <c r="L60" s="200">
        <v>1</v>
      </c>
      <c r="M60" s="82">
        <v>229562973</v>
      </c>
    </row>
    <row r="61" spans="10:13" ht="76.5">
      <c r="J61" s="38" t="s">
        <v>603</v>
      </c>
      <c r="K61" s="82">
        <v>205950000</v>
      </c>
      <c r="L61" s="200">
        <v>1</v>
      </c>
      <c r="M61" s="82">
        <v>205950000</v>
      </c>
    </row>
    <row r="62" spans="10:13" ht="140.25">
      <c r="J62" s="38" t="s">
        <v>604</v>
      </c>
      <c r="K62" s="82">
        <v>923948447</v>
      </c>
      <c r="L62" s="200">
        <v>1</v>
      </c>
      <c r="M62" s="82">
        <v>923948447</v>
      </c>
    </row>
    <row r="63" spans="10:13" ht="127.5">
      <c r="J63" s="38" t="s">
        <v>605</v>
      </c>
      <c r="K63" s="82">
        <v>550525532</v>
      </c>
      <c r="L63" s="200">
        <v>1</v>
      </c>
      <c r="M63" s="82">
        <v>550525532</v>
      </c>
    </row>
    <row r="64" spans="10:13" ht="178.5">
      <c r="J64" s="38" t="s">
        <v>606</v>
      </c>
      <c r="K64" s="82">
        <v>346000000</v>
      </c>
      <c r="L64" s="200">
        <v>1</v>
      </c>
      <c r="M64" s="82">
        <v>346000000</v>
      </c>
    </row>
    <row r="65" spans="10:13" ht="63.75">
      <c r="J65" s="38" t="s">
        <v>607</v>
      </c>
      <c r="K65" s="82">
        <v>383591839</v>
      </c>
      <c r="L65" s="200">
        <v>1</v>
      </c>
      <c r="M65" s="82">
        <v>383591839</v>
      </c>
    </row>
    <row r="66" spans="10:13" ht="216.75">
      <c r="J66" s="38" t="s">
        <v>608</v>
      </c>
      <c r="K66" s="82">
        <v>46999800</v>
      </c>
      <c r="L66" s="200">
        <v>1</v>
      </c>
      <c r="M66" s="82">
        <v>46999800</v>
      </c>
    </row>
    <row r="67" spans="10:29" ht="140.25">
      <c r="J67" s="38" t="s">
        <v>609</v>
      </c>
      <c r="K67" s="82">
        <v>185640000</v>
      </c>
      <c r="L67" s="200">
        <v>1</v>
      </c>
      <c r="M67" s="82">
        <v>185640000</v>
      </c>
      <c r="AC67" s="23"/>
    </row>
    <row r="68" spans="10:29" ht="153">
      <c r="J68" s="38" t="s">
        <v>610</v>
      </c>
      <c r="K68" s="82">
        <v>6000000</v>
      </c>
      <c r="L68" s="200">
        <v>1</v>
      </c>
      <c r="M68" s="82">
        <v>6000000</v>
      </c>
      <c r="AC68" s="23"/>
    </row>
    <row r="69" spans="10:29" ht="165.75">
      <c r="J69" s="38" t="s">
        <v>611</v>
      </c>
      <c r="K69" s="82">
        <v>6500000</v>
      </c>
      <c r="L69" s="200">
        <v>1</v>
      </c>
      <c r="M69" s="82">
        <v>6500000</v>
      </c>
      <c r="AC69" s="23"/>
    </row>
    <row r="70" spans="10:29" ht="114.75">
      <c r="J70" s="38" t="s">
        <v>612</v>
      </c>
      <c r="K70" s="82">
        <v>3000000</v>
      </c>
      <c r="L70" s="200">
        <v>1</v>
      </c>
      <c r="M70" s="82">
        <v>3000000</v>
      </c>
      <c r="AC70" s="23"/>
    </row>
    <row r="71" spans="10:29" ht="89.25">
      <c r="J71" s="38" t="s">
        <v>613</v>
      </c>
      <c r="K71" s="82">
        <v>2500000</v>
      </c>
      <c r="L71" s="200">
        <v>1</v>
      </c>
      <c r="M71" s="82">
        <v>2500000</v>
      </c>
      <c r="AC71" s="23"/>
    </row>
    <row r="72" spans="10:29" ht="38.25">
      <c r="J72" s="38" t="s">
        <v>614</v>
      </c>
      <c r="K72" s="223" t="s">
        <v>615</v>
      </c>
      <c r="L72" s="200">
        <v>2</v>
      </c>
      <c r="M72" s="82"/>
      <c r="AC72" s="23"/>
    </row>
    <row r="73" spans="10:29" ht="89.25">
      <c r="J73" s="38" t="s">
        <v>616</v>
      </c>
      <c r="K73" s="82">
        <v>5625000</v>
      </c>
      <c r="L73" s="82">
        <v>1</v>
      </c>
      <c r="M73" s="82">
        <v>5625000</v>
      </c>
      <c r="AC73" s="23"/>
    </row>
    <row r="74" spans="10:29" ht="51">
      <c r="J74" s="38" t="s">
        <v>617</v>
      </c>
      <c r="K74" s="82">
        <v>2240000</v>
      </c>
      <c r="L74" s="200">
        <v>1</v>
      </c>
      <c r="M74" s="82">
        <v>2240000</v>
      </c>
      <c r="AC74" s="23"/>
    </row>
    <row r="75" spans="10:29" ht="204">
      <c r="J75" s="38" t="s">
        <v>618</v>
      </c>
      <c r="K75" s="82">
        <v>29440000</v>
      </c>
      <c r="L75" s="200">
        <v>1</v>
      </c>
      <c r="M75" s="82">
        <v>29440000</v>
      </c>
      <c r="AC75" s="23"/>
    </row>
    <row r="76" spans="10:29" ht="63.75">
      <c r="J76" s="38" t="s">
        <v>619</v>
      </c>
      <c r="K76" s="82">
        <v>5535000</v>
      </c>
      <c r="L76" s="200">
        <v>1</v>
      </c>
      <c r="M76" s="82">
        <v>5535000</v>
      </c>
      <c r="AC76" s="23"/>
    </row>
    <row r="77" spans="10:29" ht="267.75">
      <c r="J77" s="38" t="s">
        <v>620</v>
      </c>
      <c r="K77" s="82">
        <v>28100000</v>
      </c>
      <c r="L77" s="200">
        <v>1</v>
      </c>
      <c r="M77" s="82">
        <v>28100000</v>
      </c>
      <c r="AC77" s="23"/>
    </row>
    <row r="78" spans="10:29" ht="153">
      <c r="J78" s="38" t="s">
        <v>621</v>
      </c>
      <c r="K78" s="82">
        <v>35000000</v>
      </c>
      <c r="L78" s="200">
        <v>1</v>
      </c>
      <c r="M78" s="82">
        <v>35000000</v>
      </c>
      <c r="AC78" s="23"/>
    </row>
    <row r="79" spans="10:29" ht="293.25">
      <c r="J79" s="38" t="s">
        <v>622</v>
      </c>
      <c r="K79" s="82">
        <v>70953804</v>
      </c>
      <c r="L79" s="200">
        <v>1</v>
      </c>
      <c r="M79" s="82">
        <v>70953804</v>
      </c>
      <c r="AC79" s="23"/>
    </row>
    <row r="80" spans="10:29" ht="63.75">
      <c r="J80" s="38" t="s">
        <v>623</v>
      </c>
      <c r="K80" s="82">
        <v>9871100</v>
      </c>
      <c r="L80" s="200">
        <v>1</v>
      </c>
      <c r="M80" s="82">
        <v>9871100</v>
      </c>
      <c r="AC80" s="23"/>
    </row>
    <row r="81" spans="10:29" ht="51">
      <c r="J81" s="38" t="s">
        <v>624</v>
      </c>
      <c r="K81" s="82">
        <v>19500000</v>
      </c>
      <c r="L81" s="200">
        <v>1</v>
      </c>
      <c r="M81" s="82">
        <v>19500000</v>
      </c>
      <c r="AC81" s="23"/>
    </row>
    <row r="82" spans="10:29" ht="89.25">
      <c r="J82" s="38" t="s">
        <v>625</v>
      </c>
      <c r="K82" s="82">
        <v>5433612</v>
      </c>
      <c r="L82" s="200">
        <v>1</v>
      </c>
      <c r="M82" s="82">
        <v>5433612</v>
      </c>
      <c r="AC82" s="23"/>
    </row>
    <row r="83" spans="10:29" ht="89.25">
      <c r="J83" s="38" t="s">
        <v>626</v>
      </c>
      <c r="K83" s="82">
        <v>55958000</v>
      </c>
      <c r="L83" s="200">
        <v>1</v>
      </c>
      <c r="M83" s="82">
        <v>55958000</v>
      </c>
      <c r="AC83" s="23"/>
    </row>
    <row r="84" spans="10:29" ht="140.25">
      <c r="J84" s="38" t="s">
        <v>627</v>
      </c>
      <c r="K84" s="82">
        <v>20000000</v>
      </c>
      <c r="L84" s="200">
        <v>1</v>
      </c>
      <c r="M84" s="82">
        <v>20000000</v>
      </c>
      <c r="AC84" s="23"/>
    </row>
    <row r="85" spans="10:29" ht="216.75">
      <c r="J85" s="38" t="s">
        <v>628</v>
      </c>
      <c r="K85" s="82">
        <v>187000000</v>
      </c>
      <c r="L85" s="200">
        <v>1</v>
      </c>
      <c r="M85" s="82">
        <v>187000000</v>
      </c>
      <c r="AC85" s="23"/>
    </row>
    <row r="86" spans="10:29" ht="153">
      <c r="J86" s="38" t="s">
        <v>629</v>
      </c>
      <c r="K86" s="82">
        <v>44736440</v>
      </c>
      <c r="L86" s="200">
        <v>1</v>
      </c>
      <c r="M86" s="82">
        <v>44736440</v>
      </c>
      <c r="AC86" s="23"/>
    </row>
    <row r="87" spans="10:29" ht="15">
      <c r="J87" s="389" t="s">
        <v>107</v>
      </c>
      <c r="K87" s="390"/>
      <c r="L87" s="362"/>
      <c r="M87" s="84">
        <f>SUM(M60:M86)</f>
        <v>3409611547</v>
      </c>
      <c r="AC87" s="23"/>
    </row>
    <row r="88" spans="10:29" ht="15">
      <c r="J88" s="389" t="s">
        <v>108</v>
      </c>
      <c r="K88" s="390"/>
      <c r="L88" s="362"/>
      <c r="M88" s="166">
        <v>7</v>
      </c>
      <c r="AC88" s="23"/>
    </row>
    <row r="89" ht="15">
      <c r="AC89" s="23"/>
    </row>
    <row r="90" spans="10:29" ht="15">
      <c r="J90" s="389" t="s">
        <v>241</v>
      </c>
      <c r="K90" s="390"/>
      <c r="L90" s="390"/>
      <c r="M90" s="362"/>
      <c r="AC90" s="23"/>
    </row>
    <row r="91" spans="10:29" ht="15">
      <c r="J91" s="161" t="s">
        <v>102</v>
      </c>
      <c r="K91" s="360" t="s">
        <v>103</v>
      </c>
      <c r="L91" s="360" t="s">
        <v>104</v>
      </c>
      <c r="M91" s="360" t="s">
        <v>105</v>
      </c>
      <c r="AC91" s="23"/>
    </row>
    <row r="92" spans="10:29" ht="15">
      <c r="J92" s="83" t="s">
        <v>106</v>
      </c>
      <c r="K92" s="361"/>
      <c r="L92" s="361"/>
      <c r="M92" s="361"/>
      <c r="AC92" s="23"/>
    </row>
    <row r="93" spans="10:29" ht="15">
      <c r="J93" s="38"/>
      <c r="K93" s="81"/>
      <c r="L93" s="163"/>
      <c r="M93" s="81"/>
      <c r="AC93" s="23"/>
    </row>
    <row r="94" spans="10:29" ht="15">
      <c r="J94" s="38"/>
      <c r="K94" s="81"/>
      <c r="L94" s="163"/>
      <c r="M94" s="81"/>
      <c r="AC94" s="23"/>
    </row>
    <row r="95" spans="10:29" ht="15">
      <c r="J95" s="38"/>
      <c r="K95" s="81"/>
      <c r="L95" s="163"/>
      <c r="M95" s="81"/>
      <c r="AC95" s="23"/>
    </row>
    <row r="96" spans="10:29" ht="15">
      <c r="J96" s="38"/>
      <c r="K96" s="81"/>
      <c r="L96" s="163"/>
      <c r="M96" s="81"/>
      <c r="AC96" s="23"/>
    </row>
    <row r="97" spans="10:29" ht="15">
      <c r="J97" s="38"/>
      <c r="K97" s="81"/>
      <c r="L97" s="163"/>
      <c r="M97" s="81"/>
      <c r="AC97" s="23"/>
    </row>
    <row r="98" spans="10:29" ht="15">
      <c r="J98" s="38"/>
      <c r="K98" s="81"/>
      <c r="L98" s="163"/>
      <c r="M98" s="81"/>
      <c r="AC98" s="23"/>
    </row>
    <row r="99" spans="10:29" ht="15">
      <c r="J99" s="38"/>
      <c r="K99" s="81"/>
      <c r="L99" s="163"/>
      <c r="M99" s="81"/>
      <c r="AC99" s="23"/>
    </row>
    <row r="100" spans="10:29" ht="15">
      <c r="J100" s="38"/>
      <c r="K100" s="81"/>
      <c r="L100" s="163"/>
      <c r="M100" s="81"/>
      <c r="AC100" s="23"/>
    </row>
    <row r="101" spans="10:29" ht="15">
      <c r="J101" s="38"/>
      <c r="K101" s="81"/>
      <c r="L101" s="163"/>
      <c r="M101" s="81"/>
      <c r="AC101" s="23"/>
    </row>
    <row r="102" spans="10:29" ht="15">
      <c r="J102" s="38"/>
      <c r="K102" s="81"/>
      <c r="L102" s="163"/>
      <c r="M102" s="81"/>
      <c r="AC102" s="23"/>
    </row>
    <row r="103" spans="10:29" ht="15">
      <c r="J103" s="389" t="s">
        <v>107</v>
      </c>
      <c r="K103" s="390"/>
      <c r="L103" s="362"/>
      <c r="M103" s="84">
        <f>SUM(M92:M102)</f>
        <v>0</v>
      </c>
      <c r="AC103" s="23"/>
    </row>
    <row r="104" spans="10:29" ht="15">
      <c r="J104" s="389" t="s">
        <v>108</v>
      </c>
      <c r="K104" s="390"/>
      <c r="L104" s="362"/>
      <c r="M104" s="166"/>
      <c r="AC104" s="23"/>
    </row>
    <row r="105" ht="15">
      <c r="AC105" s="23"/>
    </row>
    <row r="106" ht="15">
      <c r="AC106" s="23"/>
    </row>
    <row r="107" spans="10:29" ht="15">
      <c r="J107" s="389" t="s">
        <v>241</v>
      </c>
      <c r="K107" s="390"/>
      <c r="L107" s="390"/>
      <c r="M107" s="362"/>
      <c r="AC107" s="23"/>
    </row>
    <row r="108" spans="10:29" ht="15">
      <c r="J108" s="161" t="s">
        <v>102</v>
      </c>
      <c r="K108" s="360" t="s">
        <v>103</v>
      </c>
      <c r="L108" s="360" t="s">
        <v>104</v>
      </c>
      <c r="M108" s="360" t="s">
        <v>105</v>
      </c>
      <c r="AC108" s="23"/>
    </row>
    <row r="109" spans="10:13" ht="15">
      <c r="J109" s="83" t="s">
        <v>106</v>
      </c>
      <c r="K109" s="361"/>
      <c r="L109" s="361"/>
      <c r="M109" s="361">
        <f>K109*L109</f>
        <v>0</v>
      </c>
    </row>
    <row r="110" spans="10:13" ht="15">
      <c r="J110" s="38"/>
      <c r="K110" s="81"/>
      <c r="L110" s="163"/>
      <c r="M110" s="81"/>
    </row>
    <row r="111" spans="10:29" ht="15">
      <c r="J111" s="38"/>
      <c r="K111" s="81"/>
      <c r="L111" s="163"/>
      <c r="M111" s="81"/>
      <c r="AC111" s="23"/>
    </row>
    <row r="112" spans="10:29" ht="12.75" customHeight="1">
      <c r="J112" s="38"/>
      <c r="K112" s="81"/>
      <c r="L112" s="163"/>
      <c r="M112" s="81"/>
      <c r="AC112" s="23"/>
    </row>
    <row r="113" spans="10:29" ht="15">
      <c r="J113" s="38"/>
      <c r="K113" s="81"/>
      <c r="L113" s="163"/>
      <c r="M113" s="81"/>
      <c r="AC113" s="23"/>
    </row>
    <row r="114" spans="10:29" ht="15">
      <c r="J114" s="38"/>
      <c r="K114" s="81"/>
      <c r="L114" s="163"/>
      <c r="M114" s="81"/>
      <c r="AC114" s="23"/>
    </row>
    <row r="115" spans="10:29" ht="15">
      <c r="J115" s="38"/>
      <c r="K115" s="81"/>
      <c r="L115" s="163"/>
      <c r="M115" s="81"/>
      <c r="AC115" s="23"/>
    </row>
    <row r="116" spans="10:29" ht="15">
      <c r="J116" s="85"/>
      <c r="K116" s="81"/>
      <c r="L116" s="163"/>
      <c r="M116" s="81"/>
      <c r="AC116" s="23"/>
    </row>
    <row r="117" spans="10:29" ht="15">
      <c r="J117" s="38"/>
      <c r="K117" s="81"/>
      <c r="L117" s="163"/>
      <c r="M117" s="81"/>
      <c r="AC117" s="23"/>
    </row>
    <row r="118" spans="10:29" ht="15">
      <c r="J118" s="38"/>
      <c r="K118" s="81"/>
      <c r="L118" s="163"/>
      <c r="M118" s="86"/>
      <c r="AC118" s="23"/>
    </row>
    <row r="119" spans="10:29" ht="15">
      <c r="J119" s="389" t="s">
        <v>107</v>
      </c>
      <c r="K119" s="390"/>
      <c r="L119" s="362"/>
      <c r="M119" s="84">
        <f>SUM(M109:M118)</f>
        <v>0</v>
      </c>
      <c r="AC119" s="23"/>
    </row>
    <row r="120" spans="10:29" ht="15">
      <c r="J120" s="389" t="s">
        <v>108</v>
      </c>
      <c r="K120" s="390"/>
      <c r="L120" s="362"/>
      <c r="M120" s="166"/>
      <c r="AC120" s="23"/>
    </row>
    <row r="121" ht="15">
      <c r="AC121" s="23"/>
    </row>
    <row r="122" ht="15">
      <c r="AC122" s="23"/>
    </row>
    <row r="123" ht="15">
      <c r="AC123" s="23"/>
    </row>
    <row r="124" ht="15">
      <c r="AC124" s="23"/>
    </row>
    <row r="125" ht="15">
      <c r="AC125" s="23"/>
    </row>
    <row r="126" ht="15">
      <c r="AC126" s="23"/>
    </row>
    <row r="127" ht="15">
      <c r="AC127" s="23"/>
    </row>
    <row r="128" ht="15">
      <c r="AC128" s="23"/>
    </row>
    <row r="129" ht="15">
      <c r="AC129" s="23"/>
    </row>
    <row r="130" ht="15">
      <c r="AC130" s="23"/>
    </row>
    <row r="131" ht="15">
      <c r="AC131" s="23"/>
    </row>
    <row r="132" ht="15">
      <c r="AC132" s="23"/>
    </row>
    <row r="133" ht="15">
      <c r="AC133" s="23"/>
    </row>
  </sheetData>
  <mergeCells count="51">
    <mergeCell ref="J57:M57"/>
    <mergeCell ref="K58:K59"/>
    <mergeCell ref="L58:L59"/>
    <mergeCell ref="M58:M59"/>
    <mergeCell ref="J119:L119"/>
    <mergeCell ref="J90:M90"/>
    <mergeCell ref="K91:K92"/>
    <mergeCell ref="L91:L92"/>
    <mergeCell ref="M91:M92"/>
    <mergeCell ref="J87:L87"/>
    <mergeCell ref="J88:L88"/>
    <mergeCell ref="J120:L120"/>
    <mergeCell ref="J103:L103"/>
    <mergeCell ref="J104:L104"/>
    <mergeCell ref="J107:M107"/>
    <mergeCell ref="K108:K109"/>
    <mergeCell ref="L108:L109"/>
    <mergeCell ref="M108:M109"/>
    <mergeCell ref="A19:G19"/>
    <mergeCell ref="B20:D20"/>
    <mergeCell ref="B23:C23"/>
    <mergeCell ref="A24:G24"/>
    <mergeCell ref="A25:G26"/>
    <mergeCell ref="A14:C15"/>
    <mergeCell ref="D14:G15"/>
    <mergeCell ref="A16:C16"/>
    <mergeCell ref="D16:G16"/>
    <mergeCell ref="A17:C18"/>
    <mergeCell ref="D17:G18"/>
    <mergeCell ref="B8:D8"/>
    <mergeCell ref="E8:G8"/>
    <mergeCell ref="A1:G1"/>
    <mergeCell ref="A2:G5"/>
    <mergeCell ref="A6:G6"/>
    <mergeCell ref="B7:D7"/>
    <mergeCell ref="E7:G7"/>
    <mergeCell ref="A9:G9"/>
    <mergeCell ref="A10:G10"/>
    <mergeCell ref="A11:G11"/>
    <mergeCell ref="A12:G12"/>
    <mergeCell ref="A13:C13"/>
    <mergeCell ref="D13:G13"/>
    <mergeCell ref="A27:H27"/>
    <mergeCell ref="J55:L55"/>
    <mergeCell ref="J31:M31"/>
    <mergeCell ref="K32:K33"/>
    <mergeCell ref="L32:L33"/>
    <mergeCell ref="M32:M33"/>
    <mergeCell ref="J54:L54"/>
    <mergeCell ref="B28:F28"/>
    <mergeCell ref="B29:F29"/>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formula1>$J$2:$J$8</formula1>
    </dataValidation>
    <dataValidation type="list" allowBlank="1" showInputMessage="1" showErrorMessage="1" sqref="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formula1>$J$2:$J$8</formula1>
    </dataValidation>
    <dataValidation type="list" allowBlank="1" showInputMessage="1" showErrorMessage="1" sqref="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formula1>$J$2:$J$8</formula1>
    </dataValidation>
    <dataValidation type="list" allowBlank="1" showInputMessage="1" showErrorMessage="1" sqref="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ormula1>$J$2:$J$8</formula1>
    </dataValidation>
    <dataValidation type="list" allowBlank="1" showInputMessage="1" showErrorMessage="1" sqref="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formula1>$J$2:$J$8</formula1>
    </dataValidation>
    <dataValidation type="list" allowBlank="1" showInputMessage="1" showErrorMessage="1" sqref="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formula1>$J$2:$J$8</formula1>
    </dataValidation>
    <dataValidation type="list" allowBlank="1" showInputMessage="1" showErrorMessage="1" sqref="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formula1>$J$2:$J$8</formula1>
    </dataValidation>
    <dataValidation type="list" allowBlank="1" showInputMessage="1" showErrorMessage="1" sqref="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formula1>$J$2:$J$8</formula1>
    </dataValidation>
    <dataValidation type="list" allowBlank="1" showInputMessage="1" showErrorMessage="1" sqref="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formula1>$J$2:$J$8</formula1>
    </dataValidation>
    <dataValidation type="list" allowBlank="1" showInputMessage="1" showErrorMessage="1" sqref="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formula1>$J$2:$J$8</formula1>
    </dataValidation>
    <dataValidation type="list" allowBlank="1" showInputMessage="1" showErrorMessage="1" sqref="ODA983076 OMW983076 OWS983076 PGO983076 PQK983076 QAG983076 QKC983076 QTY983076 RDU983076 RNQ983076 RXM983076 SHI983076 SRE983076 TBA983076 TKW983076 TUS983076 UEO983076 UOK983076 UYG983076 VIC983076 VRY983076 WBU983076 WLQ983076 WVM983076">
      <formula1>$J$2:$J$8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140"/>
  <sheetViews>
    <sheetView zoomScale="70" zoomScaleNormal="70" workbookViewId="0" topLeftCell="A1">
      <selection activeCell="B29" sqref="B29:F29"/>
    </sheetView>
  </sheetViews>
  <sheetFormatPr defaultColWidth="11.421875" defaultRowHeight="15"/>
  <cols>
    <col min="1" max="1" width="33.421875" style="23" customWidth="1"/>
    <col min="2" max="2" width="19.57421875" style="23" customWidth="1"/>
    <col min="3" max="3" width="24.28125" style="23" customWidth="1"/>
    <col min="4" max="4" width="17.7109375" style="23" customWidth="1"/>
    <col min="5" max="5" width="21.28125" style="23" customWidth="1"/>
    <col min="6" max="6" width="17.7109375" style="23" customWidth="1"/>
    <col min="7" max="7" width="13.00390625" style="23" customWidth="1"/>
    <col min="8" max="8" width="14.7109375" style="23" customWidth="1"/>
    <col min="9" max="9" width="26.57421875" style="23" customWidth="1"/>
    <col min="10" max="10" width="62.57421875" style="23" customWidth="1"/>
    <col min="11" max="11" width="7.28125" style="23" bestFit="1" customWidth="1"/>
    <col min="12" max="12" width="7.140625" style="23" bestFit="1" customWidth="1"/>
    <col min="13" max="13" width="7.7109375" style="23" bestFit="1" customWidth="1"/>
    <col min="14" max="14" width="7.140625" style="23" bestFit="1" customWidth="1"/>
    <col min="15" max="15" width="16.28125" style="23" customWidth="1"/>
    <col min="16" max="16" width="12.7109375" style="24" customWidth="1"/>
    <col min="17" max="18" width="5.7109375" style="25" customWidth="1"/>
    <col min="19" max="32" width="5.7109375" style="23" customWidth="1"/>
    <col min="33" max="33" width="6.7109375" style="23" customWidth="1"/>
    <col min="34" max="38" width="5.7109375" style="23" customWidth="1"/>
    <col min="39" max="39" width="52.7109375" style="23" customWidth="1"/>
    <col min="40" max="44" width="5.7109375" style="23" customWidth="1"/>
    <col min="45" max="45" width="6.7109375" style="23" customWidth="1"/>
    <col min="46" max="50" width="5.7109375" style="23" customWidth="1"/>
    <col min="51" max="51" width="6.7109375" style="23" customWidth="1"/>
    <col min="52" max="63" width="5.7109375" style="23" customWidth="1"/>
    <col min="64" max="229" width="11.421875" style="23" customWidth="1"/>
    <col min="230" max="230" width="33.421875" style="23" customWidth="1"/>
    <col min="231" max="231" width="11.421875" style="23" customWidth="1"/>
    <col min="232" max="232" width="24.28125" style="23" customWidth="1"/>
    <col min="233" max="233" width="13.7109375" style="23" customWidth="1"/>
    <col min="234" max="234" width="14.28125" style="23" customWidth="1"/>
    <col min="235" max="235" width="12.57421875" style="23" customWidth="1"/>
    <col min="236" max="236" width="11.00390625" style="23" bestFit="1" customWidth="1"/>
    <col min="237" max="237" width="14.7109375" style="23" customWidth="1"/>
    <col min="238" max="238" width="52.8515625" style="23" customWidth="1"/>
    <col min="239" max="243" width="5.7109375" style="23" customWidth="1"/>
    <col min="244" max="244" width="6.7109375" style="23" customWidth="1"/>
    <col min="245" max="249" width="5.7109375" style="23" customWidth="1"/>
    <col min="250" max="250" width="6.7109375" style="23" customWidth="1"/>
    <col min="251" max="255" width="5.7109375" style="23" customWidth="1"/>
    <col min="256" max="256" width="6.7109375" style="23" customWidth="1"/>
    <col min="257" max="261" width="5.7109375" style="23" customWidth="1"/>
    <col min="262" max="270" width="6.7109375" style="23" customWidth="1"/>
    <col min="271" max="288" width="5.7109375" style="23" customWidth="1"/>
    <col min="289" max="289" width="6.7109375" style="23" customWidth="1"/>
    <col min="290" max="294" width="5.7109375" style="23" customWidth="1"/>
    <col min="295" max="295" width="52.7109375" style="23" customWidth="1"/>
    <col min="296" max="300" width="5.7109375" style="23" customWidth="1"/>
    <col min="301" max="301" width="6.7109375" style="23" customWidth="1"/>
    <col min="302" max="306" width="5.7109375" style="23" customWidth="1"/>
    <col min="307" max="307" width="6.7109375" style="23" customWidth="1"/>
    <col min="308" max="319" width="5.7109375" style="23" customWidth="1"/>
    <col min="320" max="485" width="11.421875" style="23" customWidth="1"/>
    <col min="486" max="486" width="33.421875" style="23" customWidth="1"/>
    <col min="487" max="487" width="11.421875" style="23" customWidth="1"/>
    <col min="488" max="488" width="24.28125" style="23" customWidth="1"/>
    <col min="489" max="489" width="13.7109375" style="23" customWidth="1"/>
    <col min="490" max="490" width="14.28125" style="23" customWidth="1"/>
    <col min="491" max="491" width="12.57421875" style="23" customWidth="1"/>
    <col min="492" max="492" width="11.00390625" style="23" bestFit="1" customWidth="1"/>
    <col min="493" max="493" width="14.7109375" style="23" customWidth="1"/>
    <col min="494" max="494" width="52.8515625" style="23" customWidth="1"/>
    <col min="495" max="499" width="5.7109375" style="23" customWidth="1"/>
    <col min="500" max="500" width="6.7109375" style="23" customWidth="1"/>
    <col min="501" max="505" width="5.7109375" style="23" customWidth="1"/>
    <col min="506" max="506" width="6.7109375" style="23" customWidth="1"/>
    <col min="507" max="511" width="5.7109375" style="23" customWidth="1"/>
    <col min="512" max="512" width="6.7109375" style="23" customWidth="1"/>
    <col min="513" max="517" width="5.7109375" style="23" customWidth="1"/>
    <col min="518" max="526" width="6.7109375" style="23" customWidth="1"/>
    <col min="527" max="544" width="5.7109375" style="23" customWidth="1"/>
    <col min="545" max="545" width="6.7109375" style="23" customWidth="1"/>
    <col min="546" max="550" width="5.7109375" style="23" customWidth="1"/>
    <col min="551" max="551" width="52.7109375" style="23" customWidth="1"/>
    <col min="552" max="556" width="5.7109375" style="23" customWidth="1"/>
    <col min="557" max="557" width="6.7109375" style="23" customWidth="1"/>
    <col min="558" max="562" width="5.7109375" style="23" customWidth="1"/>
    <col min="563" max="563" width="6.7109375" style="23" customWidth="1"/>
    <col min="564" max="575" width="5.7109375" style="23" customWidth="1"/>
    <col min="576" max="741" width="11.421875" style="23" customWidth="1"/>
    <col min="742" max="742" width="33.421875" style="23" customWidth="1"/>
    <col min="743" max="743" width="11.421875" style="23" customWidth="1"/>
    <col min="744" max="744" width="24.28125" style="23" customWidth="1"/>
    <col min="745" max="745" width="13.7109375" style="23" customWidth="1"/>
    <col min="746" max="746" width="14.28125" style="23" customWidth="1"/>
    <col min="747" max="747" width="12.57421875" style="23" customWidth="1"/>
    <col min="748" max="748" width="11.00390625" style="23" bestFit="1" customWidth="1"/>
    <col min="749" max="749" width="14.7109375" style="23" customWidth="1"/>
    <col min="750" max="750" width="52.8515625" style="23" customWidth="1"/>
    <col min="751" max="755" width="5.7109375" style="23" customWidth="1"/>
    <col min="756" max="756" width="6.7109375" style="23" customWidth="1"/>
    <col min="757" max="761" width="5.7109375" style="23" customWidth="1"/>
    <col min="762" max="762" width="6.7109375" style="23" customWidth="1"/>
    <col min="763" max="767" width="5.7109375" style="23" customWidth="1"/>
    <col min="768" max="768" width="6.7109375" style="23" customWidth="1"/>
    <col min="769" max="773" width="5.7109375" style="23" customWidth="1"/>
    <col min="774" max="782" width="6.7109375" style="23" customWidth="1"/>
    <col min="783" max="800" width="5.7109375" style="23" customWidth="1"/>
    <col min="801" max="801" width="6.7109375" style="23" customWidth="1"/>
    <col min="802" max="806" width="5.7109375" style="23" customWidth="1"/>
    <col min="807" max="807" width="52.7109375" style="23" customWidth="1"/>
    <col min="808" max="812" width="5.7109375" style="23" customWidth="1"/>
    <col min="813" max="813" width="6.7109375" style="23" customWidth="1"/>
    <col min="814" max="818" width="5.7109375" style="23" customWidth="1"/>
    <col min="819" max="819" width="6.7109375" style="23" customWidth="1"/>
    <col min="820" max="831" width="5.7109375" style="23" customWidth="1"/>
    <col min="832" max="997" width="11.421875" style="23" customWidth="1"/>
    <col min="998" max="998" width="33.421875" style="23" customWidth="1"/>
    <col min="999" max="999" width="11.421875" style="23" customWidth="1"/>
    <col min="1000" max="1000" width="24.28125" style="23" customWidth="1"/>
    <col min="1001" max="1001" width="13.7109375" style="23" customWidth="1"/>
    <col min="1002" max="1002" width="14.28125" style="23" customWidth="1"/>
    <col min="1003" max="1003" width="12.57421875" style="23" customWidth="1"/>
    <col min="1004" max="1004" width="11.00390625" style="23" bestFit="1" customWidth="1"/>
    <col min="1005" max="1005" width="14.7109375" style="23" customWidth="1"/>
    <col min="1006" max="1006" width="52.8515625" style="23" customWidth="1"/>
    <col min="1007" max="1011" width="5.7109375" style="23" customWidth="1"/>
    <col min="1012" max="1012" width="6.7109375" style="23" customWidth="1"/>
    <col min="1013" max="1017" width="5.7109375" style="23" customWidth="1"/>
    <col min="1018" max="1018" width="6.7109375" style="23" customWidth="1"/>
    <col min="1019" max="1023" width="5.7109375" style="23" customWidth="1"/>
    <col min="1024" max="1024" width="6.7109375" style="23" customWidth="1"/>
    <col min="1025" max="1029" width="5.7109375" style="23" customWidth="1"/>
    <col min="1030" max="1038" width="6.7109375" style="23" customWidth="1"/>
    <col min="1039" max="1056" width="5.7109375" style="23" customWidth="1"/>
    <col min="1057" max="1057" width="6.7109375" style="23" customWidth="1"/>
    <col min="1058" max="1062" width="5.7109375" style="23" customWidth="1"/>
    <col min="1063" max="1063" width="52.7109375" style="23" customWidth="1"/>
    <col min="1064" max="1068" width="5.7109375" style="23" customWidth="1"/>
    <col min="1069" max="1069" width="6.7109375" style="23" customWidth="1"/>
    <col min="1070" max="1074" width="5.7109375" style="23" customWidth="1"/>
    <col min="1075" max="1075" width="6.7109375" style="23" customWidth="1"/>
    <col min="1076" max="1087" width="5.7109375" style="23" customWidth="1"/>
    <col min="1088" max="1253" width="11.421875" style="23" customWidth="1"/>
    <col min="1254" max="1254" width="33.421875" style="23" customWidth="1"/>
    <col min="1255" max="1255" width="11.421875" style="23" customWidth="1"/>
    <col min="1256" max="1256" width="24.28125" style="23" customWidth="1"/>
    <col min="1257" max="1257" width="13.7109375" style="23" customWidth="1"/>
    <col min="1258" max="1258" width="14.28125" style="23" customWidth="1"/>
    <col min="1259" max="1259" width="12.57421875" style="23" customWidth="1"/>
    <col min="1260" max="1260" width="11.00390625" style="23" bestFit="1" customWidth="1"/>
    <col min="1261" max="1261" width="14.7109375" style="23" customWidth="1"/>
    <col min="1262" max="1262" width="52.8515625" style="23" customWidth="1"/>
    <col min="1263" max="1267" width="5.7109375" style="23" customWidth="1"/>
    <col min="1268" max="1268" width="6.7109375" style="23" customWidth="1"/>
    <col min="1269" max="1273" width="5.7109375" style="23" customWidth="1"/>
    <col min="1274" max="1274" width="6.7109375" style="23" customWidth="1"/>
    <col min="1275" max="1279" width="5.7109375" style="23" customWidth="1"/>
    <col min="1280" max="1280" width="6.7109375" style="23" customWidth="1"/>
    <col min="1281" max="1285" width="5.7109375" style="23" customWidth="1"/>
    <col min="1286" max="1294" width="6.7109375" style="23" customWidth="1"/>
    <col min="1295" max="1312" width="5.7109375" style="23" customWidth="1"/>
    <col min="1313" max="1313" width="6.7109375" style="23" customWidth="1"/>
    <col min="1314" max="1318" width="5.7109375" style="23" customWidth="1"/>
    <col min="1319" max="1319" width="52.7109375" style="23" customWidth="1"/>
    <col min="1320" max="1324" width="5.7109375" style="23" customWidth="1"/>
    <col min="1325" max="1325" width="6.7109375" style="23" customWidth="1"/>
    <col min="1326" max="1330" width="5.7109375" style="23" customWidth="1"/>
    <col min="1331" max="1331" width="6.7109375" style="23" customWidth="1"/>
    <col min="1332" max="1343" width="5.7109375" style="23" customWidth="1"/>
    <col min="1344" max="1509" width="11.421875" style="23" customWidth="1"/>
    <col min="1510" max="1510" width="33.421875" style="23" customWidth="1"/>
    <col min="1511" max="1511" width="11.421875" style="23" customWidth="1"/>
    <col min="1512" max="1512" width="24.28125" style="23" customWidth="1"/>
    <col min="1513" max="1513" width="13.7109375" style="23" customWidth="1"/>
    <col min="1514" max="1514" width="14.28125" style="23" customWidth="1"/>
    <col min="1515" max="1515" width="12.57421875" style="23" customWidth="1"/>
    <col min="1516" max="1516" width="11.00390625" style="23" bestFit="1" customWidth="1"/>
    <col min="1517" max="1517" width="14.7109375" style="23" customWidth="1"/>
    <col min="1518" max="1518" width="52.8515625" style="23" customWidth="1"/>
    <col min="1519" max="1523" width="5.7109375" style="23" customWidth="1"/>
    <col min="1524" max="1524" width="6.7109375" style="23" customWidth="1"/>
    <col min="1525" max="1529" width="5.7109375" style="23" customWidth="1"/>
    <col min="1530" max="1530" width="6.7109375" style="23" customWidth="1"/>
    <col min="1531" max="1535" width="5.7109375" style="23" customWidth="1"/>
    <col min="1536" max="1536" width="6.7109375" style="23" customWidth="1"/>
    <col min="1537" max="1541" width="5.7109375" style="23" customWidth="1"/>
    <col min="1542" max="1550" width="6.7109375" style="23" customWidth="1"/>
    <col min="1551" max="1568" width="5.7109375" style="23" customWidth="1"/>
    <col min="1569" max="1569" width="6.7109375" style="23" customWidth="1"/>
    <col min="1570" max="1574" width="5.7109375" style="23" customWidth="1"/>
    <col min="1575" max="1575" width="52.7109375" style="23" customWidth="1"/>
    <col min="1576" max="1580" width="5.7109375" style="23" customWidth="1"/>
    <col min="1581" max="1581" width="6.7109375" style="23" customWidth="1"/>
    <col min="1582" max="1586" width="5.7109375" style="23" customWidth="1"/>
    <col min="1587" max="1587" width="6.7109375" style="23" customWidth="1"/>
    <col min="1588" max="1599" width="5.7109375" style="23" customWidth="1"/>
    <col min="1600" max="1765" width="11.421875" style="23" customWidth="1"/>
    <col min="1766" max="1766" width="33.421875" style="23" customWidth="1"/>
    <col min="1767" max="1767" width="11.421875" style="23" customWidth="1"/>
    <col min="1768" max="1768" width="24.28125" style="23" customWidth="1"/>
    <col min="1769" max="1769" width="13.7109375" style="23" customWidth="1"/>
    <col min="1770" max="1770" width="14.28125" style="23" customWidth="1"/>
    <col min="1771" max="1771" width="12.57421875" style="23" customWidth="1"/>
    <col min="1772" max="1772" width="11.00390625" style="23" bestFit="1" customWidth="1"/>
    <col min="1773" max="1773" width="14.7109375" style="23" customWidth="1"/>
    <col min="1774" max="1774" width="52.8515625" style="23" customWidth="1"/>
    <col min="1775" max="1779" width="5.7109375" style="23" customWidth="1"/>
    <col min="1780" max="1780" width="6.7109375" style="23" customWidth="1"/>
    <col min="1781" max="1785" width="5.7109375" style="23" customWidth="1"/>
    <col min="1786" max="1786" width="6.7109375" style="23" customWidth="1"/>
    <col min="1787" max="1791" width="5.7109375" style="23" customWidth="1"/>
    <col min="1792" max="1792" width="6.7109375" style="23" customWidth="1"/>
    <col min="1793" max="1797" width="5.7109375" style="23" customWidth="1"/>
    <col min="1798" max="1806" width="6.7109375" style="23" customWidth="1"/>
    <col min="1807" max="1824" width="5.7109375" style="23" customWidth="1"/>
    <col min="1825" max="1825" width="6.7109375" style="23" customWidth="1"/>
    <col min="1826" max="1830" width="5.7109375" style="23" customWidth="1"/>
    <col min="1831" max="1831" width="52.7109375" style="23" customWidth="1"/>
    <col min="1832" max="1836" width="5.7109375" style="23" customWidth="1"/>
    <col min="1837" max="1837" width="6.7109375" style="23" customWidth="1"/>
    <col min="1838" max="1842" width="5.7109375" style="23" customWidth="1"/>
    <col min="1843" max="1843" width="6.7109375" style="23" customWidth="1"/>
    <col min="1844" max="1855" width="5.7109375" style="23" customWidth="1"/>
    <col min="1856" max="2021" width="11.421875" style="23" customWidth="1"/>
    <col min="2022" max="2022" width="33.421875" style="23" customWidth="1"/>
    <col min="2023" max="2023" width="11.421875" style="23" customWidth="1"/>
    <col min="2024" max="2024" width="24.28125" style="23" customWidth="1"/>
    <col min="2025" max="2025" width="13.7109375" style="23" customWidth="1"/>
    <col min="2026" max="2026" width="14.28125" style="23" customWidth="1"/>
    <col min="2027" max="2027" width="12.57421875" style="23" customWidth="1"/>
    <col min="2028" max="2028" width="11.00390625" style="23" bestFit="1" customWidth="1"/>
    <col min="2029" max="2029" width="14.7109375" style="23" customWidth="1"/>
    <col min="2030" max="2030" width="52.8515625" style="23" customWidth="1"/>
    <col min="2031" max="2035" width="5.7109375" style="23" customWidth="1"/>
    <col min="2036" max="2036" width="6.7109375" style="23" customWidth="1"/>
    <col min="2037" max="2041" width="5.7109375" style="23" customWidth="1"/>
    <col min="2042" max="2042" width="6.7109375" style="23" customWidth="1"/>
    <col min="2043" max="2047" width="5.7109375" style="23" customWidth="1"/>
    <col min="2048" max="2048" width="6.7109375" style="23" customWidth="1"/>
    <col min="2049" max="2053" width="5.7109375" style="23" customWidth="1"/>
    <col min="2054" max="2062" width="6.7109375" style="23" customWidth="1"/>
    <col min="2063" max="2080" width="5.7109375" style="23" customWidth="1"/>
    <col min="2081" max="2081" width="6.7109375" style="23" customWidth="1"/>
    <col min="2082" max="2086" width="5.7109375" style="23" customWidth="1"/>
    <col min="2087" max="2087" width="52.7109375" style="23" customWidth="1"/>
    <col min="2088" max="2092" width="5.7109375" style="23" customWidth="1"/>
    <col min="2093" max="2093" width="6.7109375" style="23" customWidth="1"/>
    <col min="2094" max="2098" width="5.7109375" style="23" customWidth="1"/>
    <col min="2099" max="2099" width="6.7109375" style="23" customWidth="1"/>
    <col min="2100" max="2111" width="5.7109375" style="23" customWidth="1"/>
    <col min="2112" max="2277" width="11.421875" style="23" customWidth="1"/>
    <col min="2278" max="2278" width="33.421875" style="23" customWidth="1"/>
    <col min="2279" max="2279" width="11.421875" style="23" customWidth="1"/>
    <col min="2280" max="2280" width="24.28125" style="23" customWidth="1"/>
    <col min="2281" max="2281" width="13.7109375" style="23" customWidth="1"/>
    <col min="2282" max="2282" width="14.28125" style="23" customWidth="1"/>
    <col min="2283" max="2283" width="12.57421875" style="23" customWidth="1"/>
    <col min="2284" max="2284" width="11.00390625" style="23" bestFit="1" customWidth="1"/>
    <col min="2285" max="2285" width="14.7109375" style="23" customWidth="1"/>
    <col min="2286" max="2286" width="52.8515625" style="23" customWidth="1"/>
    <col min="2287" max="2291" width="5.7109375" style="23" customWidth="1"/>
    <col min="2292" max="2292" width="6.7109375" style="23" customWidth="1"/>
    <col min="2293" max="2297" width="5.7109375" style="23" customWidth="1"/>
    <col min="2298" max="2298" width="6.7109375" style="23" customWidth="1"/>
    <col min="2299" max="2303" width="5.7109375" style="23" customWidth="1"/>
    <col min="2304" max="2304" width="6.7109375" style="23" customWidth="1"/>
    <col min="2305" max="2309" width="5.7109375" style="23" customWidth="1"/>
    <col min="2310" max="2318" width="6.7109375" style="23" customWidth="1"/>
    <col min="2319" max="2336" width="5.7109375" style="23" customWidth="1"/>
    <col min="2337" max="2337" width="6.7109375" style="23" customWidth="1"/>
    <col min="2338" max="2342" width="5.7109375" style="23" customWidth="1"/>
    <col min="2343" max="2343" width="52.7109375" style="23" customWidth="1"/>
    <col min="2344" max="2348" width="5.7109375" style="23" customWidth="1"/>
    <col min="2349" max="2349" width="6.7109375" style="23" customWidth="1"/>
    <col min="2350" max="2354" width="5.7109375" style="23" customWidth="1"/>
    <col min="2355" max="2355" width="6.7109375" style="23" customWidth="1"/>
    <col min="2356" max="2367" width="5.7109375" style="23" customWidth="1"/>
    <col min="2368" max="2533" width="11.421875" style="23" customWidth="1"/>
    <col min="2534" max="2534" width="33.421875" style="23" customWidth="1"/>
    <col min="2535" max="2535" width="11.421875" style="23" customWidth="1"/>
    <col min="2536" max="2536" width="24.28125" style="23" customWidth="1"/>
    <col min="2537" max="2537" width="13.7109375" style="23" customWidth="1"/>
    <col min="2538" max="2538" width="14.28125" style="23" customWidth="1"/>
    <col min="2539" max="2539" width="12.57421875" style="23" customWidth="1"/>
    <col min="2540" max="2540" width="11.00390625" style="23" bestFit="1" customWidth="1"/>
    <col min="2541" max="2541" width="14.7109375" style="23" customWidth="1"/>
    <col min="2542" max="2542" width="52.8515625" style="23" customWidth="1"/>
    <col min="2543" max="2547" width="5.7109375" style="23" customWidth="1"/>
    <col min="2548" max="2548" width="6.7109375" style="23" customWidth="1"/>
    <col min="2549" max="2553" width="5.7109375" style="23" customWidth="1"/>
    <col min="2554" max="2554" width="6.7109375" style="23" customWidth="1"/>
    <col min="2555" max="2559" width="5.7109375" style="23" customWidth="1"/>
    <col min="2560" max="2560" width="6.7109375" style="23" customWidth="1"/>
    <col min="2561" max="2565" width="5.7109375" style="23" customWidth="1"/>
    <col min="2566" max="2574" width="6.7109375" style="23" customWidth="1"/>
    <col min="2575" max="2592" width="5.7109375" style="23" customWidth="1"/>
    <col min="2593" max="2593" width="6.7109375" style="23" customWidth="1"/>
    <col min="2594" max="2598" width="5.7109375" style="23" customWidth="1"/>
    <col min="2599" max="2599" width="52.7109375" style="23" customWidth="1"/>
    <col min="2600" max="2604" width="5.7109375" style="23" customWidth="1"/>
    <col min="2605" max="2605" width="6.7109375" style="23" customWidth="1"/>
    <col min="2606" max="2610" width="5.7109375" style="23" customWidth="1"/>
    <col min="2611" max="2611" width="6.7109375" style="23" customWidth="1"/>
    <col min="2612" max="2623" width="5.7109375" style="23" customWidth="1"/>
    <col min="2624" max="2789" width="11.421875" style="23" customWidth="1"/>
    <col min="2790" max="2790" width="33.421875" style="23" customWidth="1"/>
    <col min="2791" max="2791" width="11.421875" style="23" customWidth="1"/>
    <col min="2792" max="2792" width="24.28125" style="23" customWidth="1"/>
    <col min="2793" max="2793" width="13.7109375" style="23" customWidth="1"/>
    <col min="2794" max="2794" width="14.28125" style="23" customWidth="1"/>
    <col min="2795" max="2795" width="12.57421875" style="23" customWidth="1"/>
    <col min="2796" max="2796" width="11.00390625" style="23" bestFit="1" customWidth="1"/>
    <col min="2797" max="2797" width="14.7109375" style="23" customWidth="1"/>
    <col min="2798" max="2798" width="52.8515625" style="23" customWidth="1"/>
    <col min="2799" max="2803" width="5.7109375" style="23" customWidth="1"/>
    <col min="2804" max="2804" width="6.7109375" style="23" customWidth="1"/>
    <col min="2805" max="2809" width="5.7109375" style="23" customWidth="1"/>
    <col min="2810" max="2810" width="6.7109375" style="23" customWidth="1"/>
    <col min="2811" max="2815" width="5.7109375" style="23" customWidth="1"/>
    <col min="2816" max="2816" width="6.7109375" style="23" customWidth="1"/>
    <col min="2817" max="2821" width="5.7109375" style="23" customWidth="1"/>
    <col min="2822" max="2830" width="6.7109375" style="23" customWidth="1"/>
    <col min="2831" max="2848" width="5.7109375" style="23" customWidth="1"/>
    <col min="2849" max="2849" width="6.7109375" style="23" customWidth="1"/>
    <col min="2850" max="2854" width="5.7109375" style="23" customWidth="1"/>
    <col min="2855" max="2855" width="52.7109375" style="23" customWidth="1"/>
    <col min="2856" max="2860" width="5.7109375" style="23" customWidth="1"/>
    <col min="2861" max="2861" width="6.7109375" style="23" customWidth="1"/>
    <col min="2862" max="2866" width="5.7109375" style="23" customWidth="1"/>
    <col min="2867" max="2867" width="6.7109375" style="23" customWidth="1"/>
    <col min="2868" max="2879" width="5.7109375" style="23" customWidth="1"/>
    <col min="2880" max="3045" width="11.421875" style="23" customWidth="1"/>
    <col min="3046" max="3046" width="33.421875" style="23" customWidth="1"/>
    <col min="3047" max="3047" width="11.421875" style="23" customWidth="1"/>
    <col min="3048" max="3048" width="24.28125" style="23" customWidth="1"/>
    <col min="3049" max="3049" width="13.7109375" style="23" customWidth="1"/>
    <col min="3050" max="3050" width="14.28125" style="23" customWidth="1"/>
    <col min="3051" max="3051" width="12.57421875" style="23" customWidth="1"/>
    <col min="3052" max="3052" width="11.00390625" style="23" bestFit="1" customWidth="1"/>
    <col min="3053" max="3053" width="14.7109375" style="23" customWidth="1"/>
    <col min="3054" max="3054" width="52.8515625" style="23" customWidth="1"/>
    <col min="3055" max="3059" width="5.7109375" style="23" customWidth="1"/>
    <col min="3060" max="3060" width="6.7109375" style="23" customWidth="1"/>
    <col min="3061" max="3065" width="5.7109375" style="23" customWidth="1"/>
    <col min="3066" max="3066" width="6.7109375" style="23" customWidth="1"/>
    <col min="3067" max="3071" width="5.7109375" style="23" customWidth="1"/>
    <col min="3072" max="3072" width="6.7109375" style="23" customWidth="1"/>
    <col min="3073" max="3077" width="5.7109375" style="23" customWidth="1"/>
    <col min="3078" max="3086" width="6.7109375" style="23" customWidth="1"/>
    <col min="3087" max="3104" width="5.7109375" style="23" customWidth="1"/>
    <col min="3105" max="3105" width="6.7109375" style="23" customWidth="1"/>
    <col min="3106" max="3110" width="5.7109375" style="23" customWidth="1"/>
    <col min="3111" max="3111" width="52.7109375" style="23" customWidth="1"/>
    <col min="3112" max="3116" width="5.7109375" style="23" customWidth="1"/>
    <col min="3117" max="3117" width="6.7109375" style="23" customWidth="1"/>
    <col min="3118" max="3122" width="5.7109375" style="23" customWidth="1"/>
    <col min="3123" max="3123" width="6.7109375" style="23" customWidth="1"/>
    <col min="3124" max="3135" width="5.7109375" style="23" customWidth="1"/>
    <col min="3136" max="3301" width="11.421875" style="23" customWidth="1"/>
    <col min="3302" max="3302" width="33.421875" style="23" customWidth="1"/>
    <col min="3303" max="3303" width="11.421875" style="23" customWidth="1"/>
    <col min="3304" max="3304" width="24.28125" style="23" customWidth="1"/>
    <col min="3305" max="3305" width="13.7109375" style="23" customWidth="1"/>
    <col min="3306" max="3306" width="14.28125" style="23" customWidth="1"/>
    <col min="3307" max="3307" width="12.57421875" style="23" customWidth="1"/>
    <col min="3308" max="3308" width="11.00390625" style="23" bestFit="1" customWidth="1"/>
    <col min="3309" max="3309" width="14.7109375" style="23" customWidth="1"/>
    <col min="3310" max="3310" width="52.8515625" style="23" customWidth="1"/>
    <col min="3311" max="3315" width="5.7109375" style="23" customWidth="1"/>
    <col min="3316" max="3316" width="6.7109375" style="23" customWidth="1"/>
    <col min="3317" max="3321" width="5.7109375" style="23" customWidth="1"/>
    <col min="3322" max="3322" width="6.7109375" style="23" customWidth="1"/>
    <col min="3323" max="3327" width="5.7109375" style="23" customWidth="1"/>
    <col min="3328" max="3328" width="6.7109375" style="23" customWidth="1"/>
    <col min="3329" max="3333" width="5.7109375" style="23" customWidth="1"/>
    <col min="3334" max="3342" width="6.7109375" style="23" customWidth="1"/>
    <col min="3343" max="3360" width="5.7109375" style="23" customWidth="1"/>
    <col min="3361" max="3361" width="6.7109375" style="23" customWidth="1"/>
    <col min="3362" max="3366" width="5.7109375" style="23" customWidth="1"/>
    <col min="3367" max="3367" width="52.7109375" style="23" customWidth="1"/>
    <col min="3368" max="3372" width="5.7109375" style="23" customWidth="1"/>
    <col min="3373" max="3373" width="6.7109375" style="23" customWidth="1"/>
    <col min="3374" max="3378" width="5.7109375" style="23" customWidth="1"/>
    <col min="3379" max="3379" width="6.7109375" style="23" customWidth="1"/>
    <col min="3380" max="3391" width="5.7109375" style="23" customWidth="1"/>
    <col min="3392" max="3557" width="11.421875" style="23" customWidth="1"/>
    <col min="3558" max="3558" width="33.421875" style="23" customWidth="1"/>
    <col min="3559" max="3559" width="11.421875" style="23" customWidth="1"/>
    <col min="3560" max="3560" width="24.28125" style="23" customWidth="1"/>
    <col min="3561" max="3561" width="13.7109375" style="23" customWidth="1"/>
    <col min="3562" max="3562" width="14.28125" style="23" customWidth="1"/>
    <col min="3563" max="3563" width="12.57421875" style="23" customWidth="1"/>
    <col min="3564" max="3564" width="11.00390625" style="23" bestFit="1" customWidth="1"/>
    <col min="3565" max="3565" width="14.7109375" style="23" customWidth="1"/>
    <col min="3566" max="3566" width="52.8515625" style="23" customWidth="1"/>
    <col min="3567" max="3571" width="5.7109375" style="23" customWidth="1"/>
    <col min="3572" max="3572" width="6.7109375" style="23" customWidth="1"/>
    <col min="3573" max="3577" width="5.7109375" style="23" customWidth="1"/>
    <col min="3578" max="3578" width="6.7109375" style="23" customWidth="1"/>
    <col min="3579" max="3583" width="5.7109375" style="23" customWidth="1"/>
    <col min="3584" max="3584" width="6.7109375" style="23" customWidth="1"/>
    <col min="3585" max="3589" width="5.7109375" style="23" customWidth="1"/>
    <col min="3590" max="3598" width="6.7109375" style="23" customWidth="1"/>
    <col min="3599" max="3616" width="5.7109375" style="23" customWidth="1"/>
    <col min="3617" max="3617" width="6.7109375" style="23" customWidth="1"/>
    <col min="3618" max="3622" width="5.7109375" style="23" customWidth="1"/>
    <col min="3623" max="3623" width="52.7109375" style="23" customWidth="1"/>
    <col min="3624" max="3628" width="5.7109375" style="23" customWidth="1"/>
    <col min="3629" max="3629" width="6.7109375" style="23" customWidth="1"/>
    <col min="3630" max="3634" width="5.7109375" style="23" customWidth="1"/>
    <col min="3635" max="3635" width="6.7109375" style="23" customWidth="1"/>
    <col min="3636" max="3647" width="5.7109375" style="23" customWidth="1"/>
    <col min="3648" max="3813" width="11.421875" style="23" customWidth="1"/>
    <col min="3814" max="3814" width="33.421875" style="23" customWidth="1"/>
    <col min="3815" max="3815" width="11.421875" style="23" customWidth="1"/>
    <col min="3816" max="3816" width="24.28125" style="23" customWidth="1"/>
    <col min="3817" max="3817" width="13.7109375" style="23" customWidth="1"/>
    <col min="3818" max="3818" width="14.28125" style="23" customWidth="1"/>
    <col min="3819" max="3819" width="12.57421875" style="23" customWidth="1"/>
    <col min="3820" max="3820" width="11.00390625" style="23" bestFit="1" customWidth="1"/>
    <col min="3821" max="3821" width="14.7109375" style="23" customWidth="1"/>
    <col min="3822" max="3822" width="52.8515625" style="23" customWidth="1"/>
    <col min="3823" max="3827" width="5.7109375" style="23" customWidth="1"/>
    <col min="3828" max="3828" width="6.7109375" style="23" customWidth="1"/>
    <col min="3829" max="3833" width="5.7109375" style="23" customWidth="1"/>
    <col min="3834" max="3834" width="6.7109375" style="23" customWidth="1"/>
    <col min="3835" max="3839" width="5.7109375" style="23" customWidth="1"/>
    <col min="3840" max="3840" width="6.7109375" style="23" customWidth="1"/>
    <col min="3841" max="3845" width="5.7109375" style="23" customWidth="1"/>
    <col min="3846" max="3854" width="6.7109375" style="23" customWidth="1"/>
    <col min="3855" max="3872" width="5.7109375" style="23" customWidth="1"/>
    <col min="3873" max="3873" width="6.7109375" style="23" customWidth="1"/>
    <col min="3874" max="3878" width="5.7109375" style="23" customWidth="1"/>
    <col min="3879" max="3879" width="52.7109375" style="23" customWidth="1"/>
    <col min="3880" max="3884" width="5.7109375" style="23" customWidth="1"/>
    <col min="3885" max="3885" width="6.7109375" style="23" customWidth="1"/>
    <col min="3886" max="3890" width="5.7109375" style="23" customWidth="1"/>
    <col min="3891" max="3891" width="6.7109375" style="23" customWidth="1"/>
    <col min="3892" max="3903" width="5.7109375" style="23" customWidth="1"/>
    <col min="3904" max="4069" width="11.421875" style="23" customWidth="1"/>
    <col min="4070" max="4070" width="33.421875" style="23" customWidth="1"/>
    <col min="4071" max="4071" width="11.421875" style="23" customWidth="1"/>
    <col min="4072" max="4072" width="24.28125" style="23" customWidth="1"/>
    <col min="4073" max="4073" width="13.7109375" style="23" customWidth="1"/>
    <col min="4074" max="4074" width="14.28125" style="23" customWidth="1"/>
    <col min="4075" max="4075" width="12.57421875" style="23" customWidth="1"/>
    <col min="4076" max="4076" width="11.00390625" style="23" bestFit="1" customWidth="1"/>
    <col min="4077" max="4077" width="14.7109375" style="23" customWidth="1"/>
    <col min="4078" max="4078" width="52.8515625" style="23" customWidth="1"/>
    <col min="4079" max="4083" width="5.7109375" style="23" customWidth="1"/>
    <col min="4084" max="4084" width="6.7109375" style="23" customWidth="1"/>
    <col min="4085" max="4089" width="5.7109375" style="23" customWidth="1"/>
    <col min="4090" max="4090" width="6.7109375" style="23" customWidth="1"/>
    <col min="4091" max="4095" width="5.7109375" style="23" customWidth="1"/>
    <col min="4096" max="4096" width="6.7109375" style="23" customWidth="1"/>
    <col min="4097" max="4101" width="5.7109375" style="23" customWidth="1"/>
    <col min="4102" max="4110" width="6.7109375" style="23" customWidth="1"/>
    <col min="4111" max="4128" width="5.7109375" style="23" customWidth="1"/>
    <col min="4129" max="4129" width="6.7109375" style="23" customWidth="1"/>
    <col min="4130" max="4134" width="5.7109375" style="23" customWidth="1"/>
    <col min="4135" max="4135" width="52.7109375" style="23" customWidth="1"/>
    <col min="4136" max="4140" width="5.7109375" style="23" customWidth="1"/>
    <col min="4141" max="4141" width="6.7109375" style="23" customWidth="1"/>
    <col min="4142" max="4146" width="5.7109375" style="23" customWidth="1"/>
    <col min="4147" max="4147" width="6.7109375" style="23" customWidth="1"/>
    <col min="4148" max="4159" width="5.7109375" style="23" customWidth="1"/>
    <col min="4160" max="4325" width="11.421875" style="23" customWidth="1"/>
    <col min="4326" max="4326" width="33.421875" style="23" customWidth="1"/>
    <col min="4327" max="4327" width="11.421875" style="23" customWidth="1"/>
    <col min="4328" max="4328" width="24.28125" style="23" customWidth="1"/>
    <col min="4329" max="4329" width="13.7109375" style="23" customWidth="1"/>
    <col min="4330" max="4330" width="14.28125" style="23" customWidth="1"/>
    <col min="4331" max="4331" width="12.57421875" style="23" customWidth="1"/>
    <col min="4332" max="4332" width="11.00390625" style="23" bestFit="1" customWidth="1"/>
    <col min="4333" max="4333" width="14.7109375" style="23" customWidth="1"/>
    <col min="4334" max="4334" width="52.8515625" style="23" customWidth="1"/>
    <col min="4335" max="4339" width="5.7109375" style="23" customWidth="1"/>
    <col min="4340" max="4340" width="6.7109375" style="23" customWidth="1"/>
    <col min="4341" max="4345" width="5.7109375" style="23" customWidth="1"/>
    <col min="4346" max="4346" width="6.7109375" style="23" customWidth="1"/>
    <col min="4347" max="4351" width="5.7109375" style="23" customWidth="1"/>
    <col min="4352" max="4352" width="6.7109375" style="23" customWidth="1"/>
    <col min="4353" max="4357" width="5.7109375" style="23" customWidth="1"/>
    <col min="4358" max="4366" width="6.7109375" style="23" customWidth="1"/>
    <col min="4367" max="4384" width="5.7109375" style="23" customWidth="1"/>
    <col min="4385" max="4385" width="6.7109375" style="23" customWidth="1"/>
    <col min="4386" max="4390" width="5.7109375" style="23" customWidth="1"/>
    <col min="4391" max="4391" width="52.7109375" style="23" customWidth="1"/>
    <col min="4392" max="4396" width="5.7109375" style="23" customWidth="1"/>
    <col min="4397" max="4397" width="6.7109375" style="23" customWidth="1"/>
    <col min="4398" max="4402" width="5.7109375" style="23" customWidth="1"/>
    <col min="4403" max="4403" width="6.7109375" style="23" customWidth="1"/>
    <col min="4404" max="4415" width="5.7109375" style="23" customWidth="1"/>
    <col min="4416" max="4581" width="11.421875" style="23" customWidth="1"/>
    <col min="4582" max="4582" width="33.421875" style="23" customWidth="1"/>
    <col min="4583" max="4583" width="11.421875" style="23" customWidth="1"/>
    <col min="4584" max="4584" width="24.28125" style="23" customWidth="1"/>
    <col min="4585" max="4585" width="13.7109375" style="23" customWidth="1"/>
    <col min="4586" max="4586" width="14.28125" style="23" customWidth="1"/>
    <col min="4587" max="4587" width="12.57421875" style="23" customWidth="1"/>
    <col min="4588" max="4588" width="11.00390625" style="23" bestFit="1" customWidth="1"/>
    <col min="4589" max="4589" width="14.7109375" style="23" customWidth="1"/>
    <col min="4590" max="4590" width="52.8515625" style="23" customWidth="1"/>
    <col min="4591" max="4595" width="5.7109375" style="23" customWidth="1"/>
    <col min="4596" max="4596" width="6.7109375" style="23" customWidth="1"/>
    <col min="4597" max="4601" width="5.7109375" style="23" customWidth="1"/>
    <col min="4602" max="4602" width="6.7109375" style="23" customWidth="1"/>
    <col min="4603" max="4607" width="5.7109375" style="23" customWidth="1"/>
    <col min="4608" max="4608" width="6.7109375" style="23" customWidth="1"/>
    <col min="4609" max="4613" width="5.7109375" style="23" customWidth="1"/>
    <col min="4614" max="4622" width="6.7109375" style="23" customWidth="1"/>
    <col min="4623" max="4640" width="5.7109375" style="23" customWidth="1"/>
    <col min="4641" max="4641" width="6.7109375" style="23" customWidth="1"/>
    <col min="4642" max="4646" width="5.7109375" style="23" customWidth="1"/>
    <col min="4647" max="4647" width="52.7109375" style="23" customWidth="1"/>
    <col min="4648" max="4652" width="5.7109375" style="23" customWidth="1"/>
    <col min="4653" max="4653" width="6.7109375" style="23" customWidth="1"/>
    <col min="4654" max="4658" width="5.7109375" style="23" customWidth="1"/>
    <col min="4659" max="4659" width="6.7109375" style="23" customWidth="1"/>
    <col min="4660" max="4671" width="5.7109375" style="23" customWidth="1"/>
    <col min="4672" max="4837" width="11.421875" style="23" customWidth="1"/>
    <col min="4838" max="4838" width="33.421875" style="23" customWidth="1"/>
    <col min="4839" max="4839" width="11.421875" style="23" customWidth="1"/>
    <col min="4840" max="4840" width="24.28125" style="23" customWidth="1"/>
    <col min="4841" max="4841" width="13.7109375" style="23" customWidth="1"/>
    <col min="4842" max="4842" width="14.28125" style="23" customWidth="1"/>
    <col min="4843" max="4843" width="12.57421875" style="23" customWidth="1"/>
    <col min="4844" max="4844" width="11.00390625" style="23" bestFit="1" customWidth="1"/>
    <col min="4845" max="4845" width="14.7109375" style="23" customWidth="1"/>
    <col min="4846" max="4846" width="52.8515625" style="23" customWidth="1"/>
    <col min="4847" max="4851" width="5.7109375" style="23" customWidth="1"/>
    <col min="4852" max="4852" width="6.7109375" style="23" customWidth="1"/>
    <col min="4853" max="4857" width="5.7109375" style="23" customWidth="1"/>
    <col min="4858" max="4858" width="6.7109375" style="23" customWidth="1"/>
    <col min="4859" max="4863" width="5.7109375" style="23" customWidth="1"/>
    <col min="4864" max="4864" width="6.7109375" style="23" customWidth="1"/>
    <col min="4865" max="4869" width="5.7109375" style="23" customWidth="1"/>
    <col min="4870" max="4878" width="6.7109375" style="23" customWidth="1"/>
    <col min="4879" max="4896" width="5.7109375" style="23" customWidth="1"/>
    <col min="4897" max="4897" width="6.7109375" style="23" customWidth="1"/>
    <col min="4898" max="4902" width="5.7109375" style="23" customWidth="1"/>
    <col min="4903" max="4903" width="52.7109375" style="23" customWidth="1"/>
    <col min="4904" max="4908" width="5.7109375" style="23" customWidth="1"/>
    <col min="4909" max="4909" width="6.7109375" style="23" customWidth="1"/>
    <col min="4910" max="4914" width="5.7109375" style="23" customWidth="1"/>
    <col min="4915" max="4915" width="6.7109375" style="23" customWidth="1"/>
    <col min="4916" max="4927" width="5.7109375" style="23" customWidth="1"/>
    <col min="4928" max="5093" width="11.421875" style="23" customWidth="1"/>
    <col min="5094" max="5094" width="33.421875" style="23" customWidth="1"/>
    <col min="5095" max="5095" width="11.421875" style="23" customWidth="1"/>
    <col min="5096" max="5096" width="24.28125" style="23" customWidth="1"/>
    <col min="5097" max="5097" width="13.7109375" style="23" customWidth="1"/>
    <col min="5098" max="5098" width="14.28125" style="23" customWidth="1"/>
    <col min="5099" max="5099" width="12.57421875" style="23" customWidth="1"/>
    <col min="5100" max="5100" width="11.00390625" style="23" bestFit="1" customWidth="1"/>
    <col min="5101" max="5101" width="14.7109375" style="23" customWidth="1"/>
    <col min="5102" max="5102" width="52.8515625" style="23" customWidth="1"/>
    <col min="5103" max="5107" width="5.7109375" style="23" customWidth="1"/>
    <col min="5108" max="5108" width="6.7109375" style="23" customWidth="1"/>
    <col min="5109" max="5113" width="5.7109375" style="23" customWidth="1"/>
    <col min="5114" max="5114" width="6.7109375" style="23" customWidth="1"/>
    <col min="5115" max="5119" width="5.7109375" style="23" customWidth="1"/>
    <col min="5120" max="5120" width="6.7109375" style="23" customWidth="1"/>
    <col min="5121" max="5125" width="5.7109375" style="23" customWidth="1"/>
    <col min="5126" max="5134" width="6.7109375" style="23" customWidth="1"/>
    <col min="5135" max="5152" width="5.7109375" style="23" customWidth="1"/>
    <col min="5153" max="5153" width="6.7109375" style="23" customWidth="1"/>
    <col min="5154" max="5158" width="5.7109375" style="23" customWidth="1"/>
    <col min="5159" max="5159" width="52.7109375" style="23" customWidth="1"/>
    <col min="5160" max="5164" width="5.7109375" style="23" customWidth="1"/>
    <col min="5165" max="5165" width="6.7109375" style="23" customWidth="1"/>
    <col min="5166" max="5170" width="5.7109375" style="23" customWidth="1"/>
    <col min="5171" max="5171" width="6.7109375" style="23" customWidth="1"/>
    <col min="5172" max="5183" width="5.7109375" style="23" customWidth="1"/>
    <col min="5184" max="5349" width="11.421875" style="23" customWidth="1"/>
    <col min="5350" max="5350" width="33.421875" style="23" customWidth="1"/>
    <col min="5351" max="5351" width="11.421875" style="23" customWidth="1"/>
    <col min="5352" max="5352" width="24.28125" style="23" customWidth="1"/>
    <col min="5353" max="5353" width="13.7109375" style="23" customWidth="1"/>
    <col min="5354" max="5354" width="14.28125" style="23" customWidth="1"/>
    <col min="5355" max="5355" width="12.57421875" style="23" customWidth="1"/>
    <col min="5356" max="5356" width="11.00390625" style="23" bestFit="1" customWidth="1"/>
    <col min="5357" max="5357" width="14.7109375" style="23" customWidth="1"/>
    <col min="5358" max="5358" width="52.8515625" style="23" customWidth="1"/>
    <col min="5359" max="5363" width="5.7109375" style="23" customWidth="1"/>
    <col min="5364" max="5364" width="6.7109375" style="23" customWidth="1"/>
    <col min="5365" max="5369" width="5.7109375" style="23" customWidth="1"/>
    <col min="5370" max="5370" width="6.7109375" style="23" customWidth="1"/>
    <col min="5371" max="5375" width="5.7109375" style="23" customWidth="1"/>
    <col min="5376" max="5376" width="6.7109375" style="23" customWidth="1"/>
    <col min="5377" max="5381" width="5.7109375" style="23" customWidth="1"/>
    <col min="5382" max="5390" width="6.7109375" style="23" customWidth="1"/>
    <col min="5391" max="5408" width="5.7109375" style="23" customWidth="1"/>
    <col min="5409" max="5409" width="6.7109375" style="23" customWidth="1"/>
    <col min="5410" max="5414" width="5.7109375" style="23" customWidth="1"/>
    <col min="5415" max="5415" width="52.7109375" style="23" customWidth="1"/>
    <col min="5416" max="5420" width="5.7109375" style="23" customWidth="1"/>
    <col min="5421" max="5421" width="6.7109375" style="23" customWidth="1"/>
    <col min="5422" max="5426" width="5.7109375" style="23" customWidth="1"/>
    <col min="5427" max="5427" width="6.7109375" style="23" customWidth="1"/>
    <col min="5428" max="5439" width="5.7109375" style="23" customWidth="1"/>
    <col min="5440" max="5605" width="11.421875" style="23" customWidth="1"/>
    <col min="5606" max="5606" width="33.421875" style="23" customWidth="1"/>
    <col min="5607" max="5607" width="11.421875" style="23" customWidth="1"/>
    <col min="5608" max="5608" width="24.28125" style="23" customWidth="1"/>
    <col min="5609" max="5609" width="13.7109375" style="23" customWidth="1"/>
    <col min="5610" max="5610" width="14.28125" style="23" customWidth="1"/>
    <col min="5611" max="5611" width="12.57421875" style="23" customWidth="1"/>
    <col min="5612" max="5612" width="11.00390625" style="23" bestFit="1" customWidth="1"/>
    <col min="5613" max="5613" width="14.7109375" style="23" customWidth="1"/>
    <col min="5614" max="5614" width="52.8515625" style="23" customWidth="1"/>
    <col min="5615" max="5619" width="5.7109375" style="23" customWidth="1"/>
    <col min="5620" max="5620" width="6.7109375" style="23" customWidth="1"/>
    <col min="5621" max="5625" width="5.7109375" style="23" customWidth="1"/>
    <col min="5626" max="5626" width="6.7109375" style="23" customWidth="1"/>
    <col min="5627" max="5631" width="5.7109375" style="23" customWidth="1"/>
    <col min="5632" max="5632" width="6.7109375" style="23" customWidth="1"/>
    <col min="5633" max="5637" width="5.7109375" style="23" customWidth="1"/>
    <col min="5638" max="5646" width="6.7109375" style="23" customWidth="1"/>
    <col min="5647" max="5664" width="5.7109375" style="23" customWidth="1"/>
    <col min="5665" max="5665" width="6.7109375" style="23" customWidth="1"/>
    <col min="5666" max="5670" width="5.7109375" style="23" customWidth="1"/>
    <col min="5671" max="5671" width="52.7109375" style="23" customWidth="1"/>
    <col min="5672" max="5676" width="5.7109375" style="23" customWidth="1"/>
    <col min="5677" max="5677" width="6.7109375" style="23" customWidth="1"/>
    <col min="5678" max="5682" width="5.7109375" style="23" customWidth="1"/>
    <col min="5683" max="5683" width="6.7109375" style="23" customWidth="1"/>
    <col min="5684" max="5695" width="5.7109375" style="23" customWidth="1"/>
    <col min="5696" max="5861" width="11.421875" style="23" customWidth="1"/>
    <col min="5862" max="5862" width="33.421875" style="23" customWidth="1"/>
    <col min="5863" max="5863" width="11.421875" style="23" customWidth="1"/>
    <col min="5864" max="5864" width="24.28125" style="23" customWidth="1"/>
    <col min="5865" max="5865" width="13.7109375" style="23" customWidth="1"/>
    <col min="5866" max="5866" width="14.28125" style="23" customWidth="1"/>
    <col min="5867" max="5867" width="12.57421875" style="23" customWidth="1"/>
    <col min="5868" max="5868" width="11.00390625" style="23" bestFit="1" customWidth="1"/>
    <col min="5869" max="5869" width="14.7109375" style="23" customWidth="1"/>
    <col min="5870" max="5870" width="52.8515625" style="23" customWidth="1"/>
    <col min="5871" max="5875" width="5.7109375" style="23" customWidth="1"/>
    <col min="5876" max="5876" width="6.7109375" style="23" customWidth="1"/>
    <col min="5877" max="5881" width="5.7109375" style="23" customWidth="1"/>
    <col min="5882" max="5882" width="6.7109375" style="23" customWidth="1"/>
    <col min="5883" max="5887" width="5.7109375" style="23" customWidth="1"/>
    <col min="5888" max="5888" width="6.7109375" style="23" customWidth="1"/>
    <col min="5889" max="5893" width="5.7109375" style="23" customWidth="1"/>
    <col min="5894" max="5902" width="6.7109375" style="23" customWidth="1"/>
    <col min="5903" max="5920" width="5.7109375" style="23" customWidth="1"/>
    <col min="5921" max="5921" width="6.7109375" style="23" customWidth="1"/>
    <col min="5922" max="5926" width="5.7109375" style="23" customWidth="1"/>
    <col min="5927" max="5927" width="52.7109375" style="23" customWidth="1"/>
    <col min="5928" max="5932" width="5.7109375" style="23" customWidth="1"/>
    <col min="5933" max="5933" width="6.7109375" style="23" customWidth="1"/>
    <col min="5934" max="5938" width="5.7109375" style="23" customWidth="1"/>
    <col min="5939" max="5939" width="6.7109375" style="23" customWidth="1"/>
    <col min="5940" max="5951" width="5.7109375" style="23" customWidth="1"/>
    <col min="5952" max="6117" width="11.421875" style="23" customWidth="1"/>
    <col min="6118" max="6118" width="33.421875" style="23" customWidth="1"/>
    <col min="6119" max="6119" width="11.421875" style="23" customWidth="1"/>
    <col min="6120" max="6120" width="24.28125" style="23" customWidth="1"/>
    <col min="6121" max="6121" width="13.7109375" style="23" customWidth="1"/>
    <col min="6122" max="6122" width="14.28125" style="23" customWidth="1"/>
    <col min="6123" max="6123" width="12.57421875" style="23" customWidth="1"/>
    <col min="6124" max="6124" width="11.00390625" style="23" bestFit="1" customWidth="1"/>
    <col min="6125" max="6125" width="14.7109375" style="23" customWidth="1"/>
    <col min="6126" max="6126" width="52.8515625" style="23" customWidth="1"/>
    <col min="6127" max="6131" width="5.7109375" style="23" customWidth="1"/>
    <col min="6132" max="6132" width="6.7109375" style="23" customWidth="1"/>
    <col min="6133" max="6137" width="5.7109375" style="23" customWidth="1"/>
    <col min="6138" max="6138" width="6.7109375" style="23" customWidth="1"/>
    <col min="6139" max="6143" width="5.7109375" style="23" customWidth="1"/>
    <col min="6144" max="6144" width="6.7109375" style="23" customWidth="1"/>
    <col min="6145" max="6149" width="5.7109375" style="23" customWidth="1"/>
    <col min="6150" max="6158" width="6.7109375" style="23" customWidth="1"/>
    <col min="6159" max="6176" width="5.7109375" style="23" customWidth="1"/>
    <col min="6177" max="6177" width="6.7109375" style="23" customWidth="1"/>
    <col min="6178" max="6182" width="5.7109375" style="23" customWidth="1"/>
    <col min="6183" max="6183" width="52.7109375" style="23" customWidth="1"/>
    <col min="6184" max="6188" width="5.7109375" style="23" customWidth="1"/>
    <col min="6189" max="6189" width="6.7109375" style="23" customWidth="1"/>
    <col min="6190" max="6194" width="5.7109375" style="23" customWidth="1"/>
    <col min="6195" max="6195" width="6.7109375" style="23" customWidth="1"/>
    <col min="6196" max="6207" width="5.7109375" style="23" customWidth="1"/>
    <col min="6208" max="6373" width="11.421875" style="23" customWidth="1"/>
    <col min="6374" max="6374" width="33.421875" style="23" customWidth="1"/>
    <col min="6375" max="6375" width="11.421875" style="23" customWidth="1"/>
    <col min="6376" max="6376" width="24.28125" style="23" customWidth="1"/>
    <col min="6377" max="6377" width="13.7109375" style="23" customWidth="1"/>
    <col min="6378" max="6378" width="14.28125" style="23" customWidth="1"/>
    <col min="6379" max="6379" width="12.57421875" style="23" customWidth="1"/>
    <col min="6380" max="6380" width="11.00390625" style="23" bestFit="1" customWidth="1"/>
    <col min="6381" max="6381" width="14.7109375" style="23" customWidth="1"/>
    <col min="6382" max="6382" width="52.8515625" style="23" customWidth="1"/>
    <col min="6383" max="6387" width="5.7109375" style="23" customWidth="1"/>
    <col min="6388" max="6388" width="6.7109375" style="23" customWidth="1"/>
    <col min="6389" max="6393" width="5.7109375" style="23" customWidth="1"/>
    <col min="6394" max="6394" width="6.7109375" style="23" customWidth="1"/>
    <col min="6395" max="6399" width="5.7109375" style="23" customWidth="1"/>
    <col min="6400" max="6400" width="6.7109375" style="23" customWidth="1"/>
    <col min="6401" max="6405" width="5.7109375" style="23" customWidth="1"/>
    <col min="6406" max="6414" width="6.7109375" style="23" customWidth="1"/>
    <col min="6415" max="6432" width="5.7109375" style="23" customWidth="1"/>
    <col min="6433" max="6433" width="6.7109375" style="23" customWidth="1"/>
    <col min="6434" max="6438" width="5.7109375" style="23" customWidth="1"/>
    <col min="6439" max="6439" width="52.7109375" style="23" customWidth="1"/>
    <col min="6440" max="6444" width="5.7109375" style="23" customWidth="1"/>
    <col min="6445" max="6445" width="6.7109375" style="23" customWidth="1"/>
    <col min="6446" max="6450" width="5.7109375" style="23" customWidth="1"/>
    <col min="6451" max="6451" width="6.7109375" style="23" customWidth="1"/>
    <col min="6452" max="6463" width="5.7109375" style="23" customWidth="1"/>
    <col min="6464" max="6629" width="11.421875" style="23" customWidth="1"/>
    <col min="6630" max="6630" width="33.421875" style="23" customWidth="1"/>
    <col min="6631" max="6631" width="11.421875" style="23" customWidth="1"/>
    <col min="6632" max="6632" width="24.28125" style="23" customWidth="1"/>
    <col min="6633" max="6633" width="13.7109375" style="23" customWidth="1"/>
    <col min="6634" max="6634" width="14.28125" style="23" customWidth="1"/>
    <col min="6635" max="6635" width="12.57421875" style="23" customWidth="1"/>
    <col min="6636" max="6636" width="11.00390625" style="23" bestFit="1" customWidth="1"/>
    <col min="6637" max="6637" width="14.7109375" style="23" customWidth="1"/>
    <col min="6638" max="6638" width="52.8515625" style="23" customWidth="1"/>
    <col min="6639" max="6643" width="5.7109375" style="23" customWidth="1"/>
    <col min="6644" max="6644" width="6.7109375" style="23" customWidth="1"/>
    <col min="6645" max="6649" width="5.7109375" style="23" customWidth="1"/>
    <col min="6650" max="6650" width="6.7109375" style="23" customWidth="1"/>
    <col min="6651" max="6655" width="5.7109375" style="23" customWidth="1"/>
    <col min="6656" max="6656" width="6.7109375" style="23" customWidth="1"/>
    <col min="6657" max="6661" width="5.7109375" style="23" customWidth="1"/>
    <col min="6662" max="6670" width="6.7109375" style="23" customWidth="1"/>
    <col min="6671" max="6688" width="5.7109375" style="23" customWidth="1"/>
    <col min="6689" max="6689" width="6.7109375" style="23" customWidth="1"/>
    <col min="6690" max="6694" width="5.7109375" style="23" customWidth="1"/>
    <col min="6695" max="6695" width="52.7109375" style="23" customWidth="1"/>
    <col min="6696" max="6700" width="5.7109375" style="23" customWidth="1"/>
    <col min="6701" max="6701" width="6.7109375" style="23" customWidth="1"/>
    <col min="6702" max="6706" width="5.7109375" style="23" customWidth="1"/>
    <col min="6707" max="6707" width="6.7109375" style="23" customWidth="1"/>
    <col min="6708" max="6719" width="5.7109375" style="23" customWidth="1"/>
    <col min="6720" max="6885" width="11.421875" style="23" customWidth="1"/>
    <col min="6886" max="6886" width="33.421875" style="23" customWidth="1"/>
    <col min="6887" max="6887" width="11.421875" style="23" customWidth="1"/>
    <col min="6888" max="6888" width="24.28125" style="23" customWidth="1"/>
    <col min="6889" max="6889" width="13.7109375" style="23" customWidth="1"/>
    <col min="6890" max="6890" width="14.28125" style="23" customWidth="1"/>
    <col min="6891" max="6891" width="12.57421875" style="23" customWidth="1"/>
    <col min="6892" max="6892" width="11.00390625" style="23" bestFit="1" customWidth="1"/>
    <col min="6893" max="6893" width="14.7109375" style="23" customWidth="1"/>
    <col min="6894" max="6894" width="52.8515625" style="23" customWidth="1"/>
    <col min="6895" max="6899" width="5.7109375" style="23" customWidth="1"/>
    <col min="6900" max="6900" width="6.7109375" style="23" customWidth="1"/>
    <col min="6901" max="6905" width="5.7109375" style="23" customWidth="1"/>
    <col min="6906" max="6906" width="6.7109375" style="23" customWidth="1"/>
    <col min="6907" max="6911" width="5.7109375" style="23" customWidth="1"/>
    <col min="6912" max="6912" width="6.7109375" style="23" customWidth="1"/>
    <col min="6913" max="6917" width="5.7109375" style="23" customWidth="1"/>
    <col min="6918" max="6926" width="6.7109375" style="23" customWidth="1"/>
    <col min="6927" max="6944" width="5.7109375" style="23" customWidth="1"/>
    <col min="6945" max="6945" width="6.7109375" style="23" customWidth="1"/>
    <col min="6946" max="6950" width="5.7109375" style="23" customWidth="1"/>
    <col min="6951" max="6951" width="52.7109375" style="23" customWidth="1"/>
    <col min="6952" max="6956" width="5.7109375" style="23" customWidth="1"/>
    <col min="6957" max="6957" width="6.7109375" style="23" customWidth="1"/>
    <col min="6958" max="6962" width="5.7109375" style="23" customWidth="1"/>
    <col min="6963" max="6963" width="6.7109375" style="23" customWidth="1"/>
    <col min="6964" max="6975" width="5.7109375" style="23" customWidth="1"/>
    <col min="6976" max="7141" width="11.421875" style="23" customWidth="1"/>
    <col min="7142" max="7142" width="33.421875" style="23" customWidth="1"/>
    <col min="7143" max="7143" width="11.421875" style="23" customWidth="1"/>
    <col min="7144" max="7144" width="24.28125" style="23" customWidth="1"/>
    <col min="7145" max="7145" width="13.7109375" style="23" customWidth="1"/>
    <col min="7146" max="7146" width="14.28125" style="23" customWidth="1"/>
    <col min="7147" max="7147" width="12.57421875" style="23" customWidth="1"/>
    <col min="7148" max="7148" width="11.00390625" style="23" bestFit="1" customWidth="1"/>
    <col min="7149" max="7149" width="14.7109375" style="23" customWidth="1"/>
    <col min="7150" max="7150" width="52.8515625" style="23" customWidth="1"/>
    <col min="7151" max="7155" width="5.7109375" style="23" customWidth="1"/>
    <col min="7156" max="7156" width="6.7109375" style="23" customWidth="1"/>
    <col min="7157" max="7161" width="5.7109375" style="23" customWidth="1"/>
    <col min="7162" max="7162" width="6.7109375" style="23" customWidth="1"/>
    <col min="7163" max="7167" width="5.7109375" style="23" customWidth="1"/>
    <col min="7168" max="7168" width="6.7109375" style="23" customWidth="1"/>
    <col min="7169" max="7173" width="5.7109375" style="23" customWidth="1"/>
    <col min="7174" max="7182" width="6.7109375" style="23" customWidth="1"/>
    <col min="7183" max="7200" width="5.7109375" style="23" customWidth="1"/>
    <col min="7201" max="7201" width="6.7109375" style="23" customWidth="1"/>
    <col min="7202" max="7206" width="5.7109375" style="23" customWidth="1"/>
    <col min="7207" max="7207" width="52.7109375" style="23" customWidth="1"/>
    <col min="7208" max="7212" width="5.7109375" style="23" customWidth="1"/>
    <col min="7213" max="7213" width="6.7109375" style="23" customWidth="1"/>
    <col min="7214" max="7218" width="5.7109375" style="23" customWidth="1"/>
    <col min="7219" max="7219" width="6.7109375" style="23" customWidth="1"/>
    <col min="7220" max="7231" width="5.7109375" style="23" customWidth="1"/>
    <col min="7232" max="7397" width="11.421875" style="23" customWidth="1"/>
    <col min="7398" max="7398" width="33.421875" style="23" customWidth="1"/>
    <col min="7399" max="7399" width="11.421875" style="23" customWidth="1"/>
    <col min="7400" max="7400" width="24.28125" style="23" customWidth="1"/>
    <col min="7401" max="7401" width="13.7109375" style="23" customWidth="1"/>
    <col min="7402" max="7402" width="14.28125" style="23" customWidth="1"/>
    <col min="7403" max="7403" width="12.57421875" style="23" customWidth="1"/>
    <col min="7404" max="7404" width="11.00390625" style="23" bestFit="1" customWidth="1"/>
    <col min="7405" max="7405" width="14.7109375" style="23" customWidth="1"/>
    <col min="7406" max="7406" width="52.8515625" style="23" customWidth="1"/>
    <col min="7407" max="7411" width="5.7109375" style="23" customWidth="1"/>
    <col min="7412" max="7412" width="6.7109375" style="23" customWidth="1"/>
    <col min="7413" max="7417" width="5.7109375" style="23" customWidth="1"/>
    <col min="7418" max="7418" width="6.7109375" style="23" customWidth="1"/>
    <col min="7419" max="7423" width="5.7109375" style="23" customWidth="1"/>
    <col min="7424" max="7424" width="6.7109375" style="23" customWidth="1"/>
    <col min="7425" max="7429" width="5.7109375" style="23" customWidth="1"/>
    <col min="7430" max="7438" width="6.7109375" style="23" customWidth="1"/>
    <col min="7439" max="7456" width="5.7109375" style="23" customWidth="1"/>
    <col min="7457" max="7457" width="6.7109375" style="23" customWidth="1"/>
    <col min="7458" max="7462" width="5.7109375" style="23" customWidth="1"/>
    <col min="7463" max="7463" width="52.7109375" style="23" customWidth="1"/>
    <col min="7464" max="7468" width="5.7109375" style="23" customWidth="1"/>
    <col min="7469" max="7469" width="6.7109375" style="23" customWidth="1"/>
    <col min="7470" max="7474" width="5.7109375" style="23" customWidth="1"/>
    <col min="7475" max="7475" width="6.7109375" style="23" customWidth="1"/>
    <col min="7476" max="7487" width="5.7109375" style="23" customWidth="1"/>
    <col min="7488" max="7653" width="11.421875" style="23" customWidth="1"/>
    <col min="7654" max="7654" width="33.421875" style="23" customWidth="1"/>
    <col min="7655" max="7655" width="11.421875" style="23" customWidth="1"/>
    <col min="7656" max="7656" width="24.28125" style="23" customWidth="1"/>
    <col min="7657" max="7657" width="13.7109375" style="23" customWidth="1"/>
    <col min="7658" max="7658" width="14.28125" style="23" customWidth="1"/>
    <col min="7659" max="7659" width="12.57421875" style="23" customWidth="1"/>
    <col min="7660" max="7660" width="11.00390625" style="23" bestFit="1" customWidth="1"/>
    <col min="7661" max="7661" width="14.7109375" style="23" customWidth="1"/>
    <col min="7662" max="7662" width="52.8515625" style="23" customWidth="1"/>
    <col min="7663" max="7667" width="5.7109375" style="23" customWidth="1"/>
    <col min="7668" max="7668" width="6.7109375" style="23" customWidth="1"/>
    <col min="7669" max="7673" width="5.7109375" style="23" customWidth="1"/>
    <col min="7674" max="7674" width="6.7109375" style="23" customWidth="1"/>
    <col min="7675" max="7679" width="5.7109375" style="23" customWidth="1"/>
    <col min="7680" max="7680" width="6.7109375" style="23" customWidth="1"/>
    <col min="7681" max="7685" width="5.7109375" style="23" customWidth="1"/>
    <col min="7686" max="7694" width="6.7109375" style="23" customWidth="1"/>
    <col min="7695" max="7712" width="5.7109375" style="23" customWidth="1"/>
    <col min="7713" max="7713" width="6.7109375" style="23" customWidth="1"/>
    <col min="7714" max="7718" width="5.7109375" style="23" customWidth="1"/>
    <col min="7719" max="7719" width="52.7109375" style="23" customWidth="1"/>
    <col min="7720" max="7724" width="5.7109375" style="23" customWidth="1"/>
    <col min="7725" max="7725" width="6.7109375" style="23" customWidth="1"/>
    <col min="7726" max="7730" width="5.7109375" style="23" customWidth="1"/>
    <col min="7731" max="7731" width="6.7109375" style="23" customWidth="1"/>
    <col min="7732" max="7743" width="5.7109375" style="23" customWidth="1"/>
    <col min="7744" max="7909" width="11.421875" style="23" customWidth="1"/>
    <col min="7910" max="7910" width="33.421875" style="23" customWidth="1"/>
    <col min="7911" max="7911" width="11.421875" style="23" customWidth="1"/>
    <col min="7912" max="7912" width="24.28125" style="23" customWidth="1"/>
    <col min="7913" max="7913" width="13.7109375" style="23" customWidth="1"/>
    <col min="7914" max="7914" width="14.28125" style="23" customWidth="1"/>
    <col min="7915" max="7915" width="12.57421875" style="23" customWidth="1"/>
    <col min="7916" max="7916" width="11.00390625" style="23" bestFit="1" customWidth="1"/>
    <col min="7917" max="7917" width="14.7109375" style="23" customWidth="1"/>
    <col min="7918" max="7918" width="52.8515625" style="23" customWidth="1"/>
    <col min="7919" max="7923" width="5.7109375" style="23" customWidth="1"/>
    <col min="7924" max="7924" width="6.7109375" style="23" customWidth="1"/>
    <col min="7925" max="7929" width="5.7109375" style="23" customWidth="1"/>
    <col min="7930" max="7930" width="6.7109375" style="23" customWidth="1"/>
    <col min="7931" max="7935" width="5.7109375" style="23" customWidth="1"/>
    <col min="7936" max="7936" width="6.7109375" style="23" customWidth="1"/>
    <col min="7937" max="7941" width="5.7109375" style="23" customWidth="1"/>
    <col min="7942" max="7950" width="6.7109375" style="23" customWidth="1"/>
    <col min="7951" max="7968" width="5.7109375" style="23" customWidth="1"/>
    <col min="7969" max="7969" width="6.7109375" style="23" customWidth="1"/>
    <col min="7970" max="7974" width="5.7109375" style="23" customWidth="1"/>
    <col min="7975" max="7975" width="52.7109375" style="23" customWidth="1"/>
    <col min="7976" max="7980" width="5.7109375" style="23" customWidth="1"/>
    <col min="7981" max="7981" width="6.7109375" style="23" customWidth="1"/>
    <col min="7982" max="7986" width="5.7109375" style="23" customWidth="1"/>
    <col min="7987" max="7987" width="6.7109375" style="23" customWidth="1"/>
    <col min="7988" max="7999" width="5.7109375" style="23" customWidth="1"/>
    <col min="8000" max="8165" width="11.421875" style="23" customWidth="1"/>
    <col min="8166" max="8166" width="33.421875" style="23" customWidth="1"/>
    <col min="8167" max="8167" width="11.421875" style="23" customWidth="1"/>
    <col min="8168" max="8168" width="24.28125" style="23" customWidth="1"/>
    <col min="8169" max="8169" width="13.7109375" style="23" customWidth="1"/>
    <col min="8170" max="8170" width="14.28125" style="23" customWidth="1"/>
    <col min="8171" max="8171" width="12.57421875" style="23" customWidth="1"/>
    <col min="8172" max="8172" width="11.00390625" style="23" bestFit="1" customWidth="1"/>
    <col min="8173" max="8173" width="14.7109375" style="23" customWidth="1"/>
    <col min="8174" max="8174" width="52.8515625" style="23" customWidth="1"/>
    <col min="8175" max="8179" width="5.7109375" style="23" customWidth="1"/>
    <col min="8180" max="8180" width="6.7109375" style="23" customWidth="1"/>
    <col min="8181" max="8185" width="5.7109375" style="23" customWidth="1"/>
    <col min="8186" max="8186" width="6.7109375" style="23" customWidth="1"/>
    <col min="8187" max="8191" width="5.7109375" style="23" customWidth="1"/>
    <col min="8192" max="8192" width="6.7109375" style="23" customWidth="1"/>
    <col min="8193" max="8197" width="5.7109375" style="23" customWidth="1"/>
    <col min="8198" max="8206" width="6.7109375" style="23" customWidth="1"/>
    <col min="8207" max="8224" width="5.7109375" style="23" customWidth="1"/>
    <col min="8225" max="8225" width="6.7109375" style="23" customWidth="1"/>
    <col min="8226" max="8230" width="5.7109375" style="23" customWidth="1"/>
    <col min="8231" max="8231" width="52.7109375" style="23" customWidth="1"/>
    <col min="8232" max="8236" width="5.7109375" style="23" customWidth="1"/>
    <col min="8237" max="8237" width="6.7109375" style="23" customWidth="1"/>
    <col min="8238" max="8242" width="5.7109375" style="23" customWidth="1"/>
    <col min="8243" max="8243" width="6.7109375" style="23" customWidth="1"/>
    <col min="8244" max="8255" width="5.7109375" style="23" customWidth="1"/>
    <col min="8256" max="8421" width="11.421875" style="23" customWidth="1"/>
    <col min="8422" max="8422" width="33.421875" style="23" customWidth="1"/>
    <col min="8423" max="8423" width="11.421875" style="23" customWidth="1"/>
    <col min="8424" max="8424" width="24.28125" style="23" customWidth="1"/>
    <col min="8425" max="8425" width="13.7109375" style="23" customWidth="1"/>
    <col min="8426" max="8426" width="14.28125" style="23" customWidth="1"/>
    <col min="8427" max="8427" width="12.57421875" style="23" customWidth="1"/>
    <col min="8428" max="8428" width="11.00390625" style="23" bestFit="1" customWidth="1"/>
    <col min="8429" max="8429" width="14.7109375" style="23" customWidth="1"/>
    <col min="8430" max="8430" width="52.8515625" style="23" customWidth="1"/>
    <col min="8431" max="8435" width="5.7109375" style="23" customWidth="1"/>
    <col min="8436" max="8436" width="6.7109375" style="23" customWidth="1"/>
    <col min="8437" max="8441" width="5.7109375" style="23" customWidth="1"/>
    <col min="8442" max="8442" width="6.7109375" style="23" customWidth="1"/>
    <col min="8443" max="8447" width="5.7109375" style="23" customWidth="1"/>
    <col min="8448" max="8448" width="6.7109375" style="23" customWidth="1"/>
    <col min="8449" max="8453" width="5.7109375" style="23" customWidth="1"/>
    <col min="8454" max="8462" width="6.7109375" style="23" customWidth="1"/>
    <col min="8463" max="8480" width="5.7109375" style="23" customWidth="1"/>
    <col min="8481" max="8481" width="6.7109375" style="23" customWidth="1"/>
    <col min="8482" max="8486" width="5.7109375" style="23" customWidth="1"/>
    <col min="8487" max="8487" width="52.7109375" style="23" customWidth="1"/>
    <col min="8488" max="8492" width="5.7109375" style="23" customWidth="1"/>
    <col min="8493" max="8493" width="6.7109375" style="23" customWidth="1"/>
    <col min="8494" max="8498" width="5.7109375" style="23" customWidth="1"/>
    <col min="8499" max="8499" width="6.7109375" style="23" customWidth="1"/>
    <col min="8500" max="8511" width="5.7109375" style="23" customWidth="1"/>
    <col min="8512" max="8677" width="11.421875" style="23" customWidth="1"/>
    <col min="8678" max="8678" width="33.421875" style="23" customWidth="1"/>
    <col min="8679" max="8679" width="11.421875" style="23" customWidth="1"/>
    <col min="8680" max="8680" width="24.28125" style="23" customWidth="1"/>
    <col min="8681" max="8681" width="13.7109375" style="23" customWidth="1"/>
    <col min="8682" max="8682" width="14.28125" style="23" customWidth="1"/>
    <col min="8683" max="8683" width="12.57421875" style="23" customWidth="1"/>
    <col min="8684" max="8684" width="11.00390625" style="23" bestFit="1" customWidth="1"/>
    <col min="8685" max="8685" width="14.7109375" style="23" customWidth="1"/>
    <col min="8686" max="8686" width="52.8515625" style="23" customWidth="1"/>
    <col min="8687" max="8691" width="5.7109375" style="23" customWidth="1"/>
    <col min="8692" max="8692" width="6.7109375" style="23" customWidth="1"/>
    <col min="8693" max="8697" width="5.7109375" style="23" customWidth="1"/>
    <col min="8698" max="8698" width="6.7109375" style="23" customWidth="1"/>
    <col min="8699" max="8703" width="5.7109375" style="23" customWidth="1"/>
    <col min="8704" max="8704" width="6.7109375" style="23" customWidth="1"/>
    <col min="8705" max="8709" width="5.7109375" style="23" customWidth="1"/>
    <col min="8710" max="8718" width="6.7109375" style="23" customWidth="1"/>
    <col min="8719" max="8736" width="5.7109375" style="23" customWidth="1"/>
    <col min="8737" max="8737" width="6.7109375" style="23" customWidth="1"/>
    <col min="8738" max="8742" width="5.7109375" style="23" customWidth="1"/>
    <col min="8743" max="8743" width="52.7109375" style="23" customWidth="1"/>
    <col min="8744" max="8748" width="5.7109375" style="23" customWidth="1"/>
    <col min="8749" max="8749" width="6.7109375" style="23" customWidth="1"/>
    <col min="8750" max="8754" width="5.7109375" style="23" customWidth="1"/>
    <col min="8755" max="8755" width="6.7109375" style="23" customWidth="1"/>
    <col min="8756" max="8767" width="5.7109375" style="23" customWidth="1"/>
    <col min="8768" max="8933" width="11.421875" style="23" customWidth="1"/>
    <col min="8934" max="8934" width="33.421875" style="23" customWidth="1"/>
    <col min="8935" max="8935" width="11.421875" style="23" customWidth="1"/>
    <col min="8936" max="8936" width="24.28125" style="23" customWidth="1"/>
    <col min="8937" max="8937" width="13.7109375" style="23" customWidth="1"/>
    <col min="8938" max="8938" width="14.28125" style="23" customWidth="1"/>
    <col min="8939" max="8939" width="12.57421875" style="23" customWidth="1"/>
    <col min="8940" max="8940" width="11.00390625" style="23" bestFit="1" customWidth="1"/>
    <col min="8941" max="8941" width="14.7109375" style="23" customWidth="1"/>
    <col min="8942" max="8942" width="52.8515625" style="23" customWidth="1"/>
    <col min="8943" max="8947" width="5.7109375" style="23" customWidth="1"/>
    <col min="8948" max="8948" width="6.7109375" style="23" customWidth="1"/>
    <col min="8949" max="8953" width="5.7109375" style="23" customWidth="1"/>
    <col min="8954" max="8954" width="6.7109375" style="23" customWidth="1"/>
    <col min="8955" max="8959" width="5.7109375" style="23" customWidth="1"/>
    <col min="8960" max="8960" width="6.7109375" style="23" customWidth="1"/>
    <col min="8961" max="8965" width="5.7109375" style="23" customWidth="1"/>
    <col min="8966" max="8974" width="6.7109375" style="23" customWidth="1"/>
    <col min="8975" max="8992" width="5.7109375" style="23" customWidth="1"/>
    <col min="8993" max="8993" width="6.7109375" style="23" customWidth="1"/>
    <col min="8994" max="8998" width="5.7109375" style="23" customWidth="1"/>
    <col min="8999" max="8999" width="52.7109375" style="23" customWidth="1"/>
    <col min="9000" max="9004" width="5.7109375" style="23" customWidth="1"/>
    <col min="9005" max="9005" width="6.7109375" style="23" customWidth="1"/>
    <col min="9006" max="9010" width="5.7109375" style="23" customWidth="1"/>
    <col min="9011" max="9011" width="6.7109375" style="23" customWidth="1"/>
    <col min="9012" max="9023" width="5.7109375" style="23" customWidth="1"/>
    <col min="9024" max="9189" width="11.421875" style="23" customWidth="1"/>
    <col min="9190" max="9190" width="33.421875" style="23" customWidth="1"/>
    <col min="9191" max="9191" width="11.421875" style="23" customWidth="1"/>
    <col min="9192" max="9192" width="24.28125" style="23" customWidth="1"/>
    <col min="9193" max="9193" width="13.7109375" style="23" customWidth="1"/>
    <col min="9194" max="9194" width="14.28125" style="23" customWidth="1"/>
    <col min="9195" max="9195" width="12.57421875" style="23" customWidth="1"/>
    <col min="9196" max="9196" width="11.00390625" style="23" bestFit="1" customWidth="1"/>
    <col min="9197" max="9197" width="14.7109375" style="23" customWidth="1"/>
    <col min="9198" max="9198" width="52.8515625" style="23" customWidth="1"/>
    <col min="9199" max="9203" width="5.7109375" style="23" customWidth="1"/>
    <col min="9204" max="9204" width="6.7109375" style="23" customWidth="1"/>
    <col min="9205" max="9209" width="5.7109375" style="23" customWidth="1"/>
    <col min="9210" max="9210" width="6.7109375" style="23" customWidth="1"/>
    <col min="9211" max="9215" width="5.7109375" style="23" customWidth="1"/>
    <col min="9216" max="9216" width="6.7109375" style="23" customWidth="1"/>
    <col min="9217" max="9221" width="5.7109375" style="23" customWidth="1"/>
    <col min="9222" max="9230" width="6.7109375" style="23" customWidth="1"/>
    <col min="9231" max="9248" width="5.7109375" style="23" customWidth="1"/>
    <col min="9249" max="9249" width="6.7109375" style="23" customWidth="1"/>
    <col min="9250" max="9254" width="5.7109375" style="23" customWidth="1"/>
    <col min="9255" max="9255" width="52.7109375" style="23" customWidth="1"/>
    <col min="9256" max="9260" width="5.7109375" style="23" customWidth="1"/>
    <col min="9261" max="9261" width="6.7109375" style="23" customWidth="1"/>
    <col min="9262" max="9266" width="5.7109375" style="23" customWidth="1"/>
    <col min="9267" max="9267" width="6.7109375" style="23" customWidth="1"/>
    <col min="9268" max="9279" width="5.7109375" style="23" customWidth="1"/>
    <col min="9280" max="9445" width="11.421875" style="23" customWidth="1"/>
    <col min="9446" max="9446" width="33.421875" style="23" customWidth="1"/>
    <col min="9447" max="9447" width="11.421875" style="23" customWidth="1"/>
    <col min="9448" max="9448" width="24.28125" style="23" customWidth="1"/>
    <col min="9449" max="9449" width="13.7109375" style="23" customWidth="1"/>
    <col min="9450" max="9450" width="14.28125" style="23" customWidth="1"/>
    <col min="9451" max="9451" width="12.57421875" style="23" customWidth="1"/>
    <col min="9452" max="9452" width="11.00390625" style="23" bestFit="1" customWidth="1"/>
    <col min="9453" max="9453" width="14.7109375" style="23" customWidth="1"/>
    <col min="9454" max="9454" width="52.8515625" style="23" customWidth="1"/>
    <col min="9455" max="9459" width="5.7109375" style="23" customWidth="1"/>
    <col min="9460" max="9460" width="6.7109375" style="23" customWidth="1"/>
    <col min="9461" max="9465" width="5.7109375" style="23" customWidth="1"/>
    <col min="9466" max="9466" width="6.7109375" style="23" customWidth="1"/>
    <col min="9467" max="9471" width="5.7109375" style="23" customWidth="1"/>
    <col min="9472" max="9472" width="6.7109375" style="23" customWidth="1"/>
    <col min="9473" max="9477" width="5.7109375" style="23" customWidth="1"/>
    <col min="9478" max="9486" width="6.7109375" style="23" customWidth="1"/>
    <col min="9487" max="9504" width="5.7109375" style="23" customWidth="1"/>
    <col min="9505" max="9505" width="6.7109375" style="23" customWidth="1"/>
    <col min="9506" max="9510" width="5.7109375" style="23" customWidth="1"/>
    <col min="9511" max="9511" width="52.7109375" style="23" customWidth="1"/>
    <col min="9512" max="9516" width="5.7109375" style="23" customWidth="1"/>
    <col min="9517" max="9517" width="6.7109375" style="23" customWidth="1"/>
    <col min="9518" max="9522" width="5.7109375" style="23" customWidth="1"/>
    <col min="9523" max="9523" width="6.7109375" style="23" customWidth="1"/>
    <col min="9524" max="9535" width="5.7109375" style="23" customWidth="1"/>
    <col min="9536" max="9701" width="11.421875" style="23" customWidth="1"/>
    <col min="9702" max="9702" width="33.421875" style="23" customWidth="1"/>
    <col min="9703" max="9703" width="11.421875" style="23" customWidth="1"/>
    <col min="9704" max="9704" width="24.28125" style="23" customWidth="1"/>
    <col min="9705" max="9705" width="13.7109375" style="23" customWidth="1"/>
    <col min="9706" max="9706" width="14.28125" style="23" customWidth="1"/>
    <col min="9707" max="9707" width="12.57421875" style="23" customWidth="1"/>
    <col min="9708" max="9708" width="11.00390625" style="23" bestFit="1" customWidth="1"/>
    <col min="9709" max="9709" width="14.7109375" style="23" customWidth="1"/>
    <col min="9710" max="9710" width="52.8515625" style="23" customWidth="1"/>
    <col min="9711" max="9715" width="5.7109375" style="23" customWidth="1"/>
    <col min="9716" max="9716" width="6.7109375" style="23" customWidth="1"/>
    <col min="9717" max="9721" width="5.7109375" style="23" customWidth="1"/>
    <col min="9722" max="9722" width="6.7109375" style="23" customWidth="1"/>
    <col min="9723" max="9727" width="5.7109375" style="23" customWidth="1"/>
    <col min="9728" max="9728" width="6.7109375" style="23" customWidth="1"/>
    <col min="9729" max="9733" width="5.7109375" style="23" customWidth="1"/>
    <col min="9734" max="9742" width="6.7109375" style="23" customWidth="1"/>
    <col min="9743" max="9760" width="5.7109375" style="23" customWidth="1"/>
    <col min="9761" max="9761" width="6.7109375" style="23" customWidth="1"/>
    <col min="9762" max="9766" width="5.7109375" style="23" customWidth="1"/>
    <col min="9767" max="9767" width="52.7109375" style="23" customWidth="1"/>
    <col min="9768" max="9772" width="5.7109375" style="23" customWidth="1"/>
    <col min="9773" max="9773" width="6.7109375" style="23" customWidth="1"/>
    <col min="9774" max="9778" width="5.7109375" style="23" customWidth="1"/>
    <col min="9779" max="9779" width="6.7109375" style="23" customWidth="1"/>
    <col min="9780" max="9791" width="5.7109375" style="23" customWidth="1"/>
    <col min="9792" max="9957" width="11.421875" style="23" customWidth="1"/>
    <col min="9958" max="9958" width="33.421875" style="23" customWidth="1"/>
    <col min="9959" max="9959" width="11.421875" style="23" customWidth="1"/>
    <col min="9960" max="9960" width="24.28125" style="23" customWidth="1"/>
    <col min="9961" max="9961" width="13.7109375" style="23" customWidth="1"/>
    <col min="9962" max="9962" width="14.28125" style="23" customWidth="1"/>
    <col min="9963" max="9963" width="12.57421875" style="23" customWidth="1"/>
    <col min="9964" max="9964" width="11.00390625" style="23" bestFit="1" customWidth="1"/>
    <col min="9965" max="9965" width="14.7109375" style="23" customWidth="1"/>
    <col min="9966" max="9966" width="52.8515625" style="23" customWidth="1"/>
    <col min="9967" max="9971" width="5.7109375" style="23" customWidth="1"/>
    <col min="9972" max="9972" width="6.7109375" style="23" customWidth="1"/>
    <col min="9973" max="9977" width="5.7109375" style="23" customWidth="1"/>
    <col min="9978" max="9978" width="6.7109375" style="23" customWidth="1"/>
    <col min="9979" max="9983" width="5.7109375" style="23" customWidth="1"/>
    <col min="9984" max="9984" width="6.7109375" style="23" customWidth="1"/>
    <col min="9985" max="9989" width="5.7109375" style="23" customWidth="1"/>
    <col min="9990" max="9998" width="6.7109375" style="23" customWidth="1"/>
    <col min="9999" max="10016" width="5.7109375" style="23" customWidth="1"/>
    <col min="10017" max="10017" width="6.7109375" style="23" customWidth="1"/>
    <col min="10018" max="10022" width="5.7109375" style="23" customWidth="1"/>
    <col min="10023" max="10023" width="52.7109375" style="23" customWidth="1"/>
    <col min="10024" max="10028" width="5.7109375" style="23" customWidth="1"/>
    <col min="10029" max="10029" width="6.7109375" style="23" customWidth="1"/>
    <col min="10030" max="10034" width="5.7109375" style="23" customWidth="1"/>
    <col min="10035" max="10035" width="6.7109375" style="23" customWidth="1"/>
    <col min="10036" max="10047" width="5.7109375" style="23" customWidth="1"/>
    <col min="10048" max="10213" width="11.421875" style="23" customWidth="1"/>
    <col min="10214" max="10214" width="33.421875" style="23" customWidth="1"/>
    <col min="10215" max="10215" width="11.421875" style="23" customWidth="1"/>
    <col min="10216" max="10216" width="24.28125" style="23" customWidth="1"/>
    <col min="10217" max="10217" width="13.7109375" style="23" customWidth="1"/>
    <col min="10218" max="10218" width="14.28125" style="23" customWidth="1"/>
    <col min="10219" max="10219" width="12.57421875" style="23" customWidth="1"/>
    <col min="10220" max="10220" width="11.00390625" style="23" bestFit="1" customWidth="1"/>
    <col min="10221" max="10221" width="14.7109375" style="23" customWidth="1"/>
    <col min="10222" max="10222" width="52.8515625" style="23" customWidth="1"/>
    <col min="10223" max="10227" width="5.7109375" style="23" customWidth="1"/>
    <col min="10228" max="10228" width="6.7109375" style="23" customWidth="1"/>
    <col min="10229" max="10233" width="5.7109375" style="23" customWidth="1"/>
    <col min="10234" max="10234" width="6.7109375" style="23" customWidth="1"/>
    <col min="10235" max="10239" width="5.7109375" style="23" customWidth="1"/>
    <col min="10240" max="10240" width="6.7109375" style="23" customWidth="1"/>
    <col min="10241" max="10245" width="5.7109375" style="23" customWidth="1"/>
    <col min="10246" max="10254" width="6.7109375" style="23" customWidth="1"/>
    <col min="10255" max="10272" width="5.7109375" style="23" customWidth="1"/>
    <col min="10273" max="10273" width="6.7109375" style="23" customWidth="1"/>
    <col min="10274" max="10278" width="5.7109375" style="23" customWidth="1"/>
    <col min="10279" max="10279" width="52.7109375" style="23" customWidth="1"/>
    <col min="10280" max="10284" width="5.7109375" style="23" customWidth="1"/>
    <col min="10285" max="10285" width="6.7109375" style="23" customWidth="1"/>
    <col min="10286" max="10290" width="5.7109375" style="23" customWidth="1"/>
    <col min="10291" max="10291" width="6.7109375" style="23" customWidth="1"/>
    <col min="10292" max="10303" width="5.7109375" style="23" customWidth="1"/>
    <col min="10304" max="10469" width="11.421875" style="23" customWidth="1"/>
    <col min="10470" max="10470" width="33.421875" style="23" customWidth="1"/>
    <col min="10471" max="10471" width="11.421875" style="23" customWidth="1"/>
    <col min="10472" max="10472" width="24.28125" style="23" customWidth="1"/>
    <col min="10473" max="10473" width="13.7109375" style="23" customWidth="1"/>
    <col min="10474" max="10474" width="14.28125" style="23" customWidth="1"/>
    <col min="10475" max="10475" width="12.57421875" style="23" customWidth="1"/>
    <col min="10476" max="10476" width="11.00390625" style="23" bestFit="1" customWidth="1"/>
    <col min="10477" max="10477" width="14.7109375" style="23" customWidth="1"/>
    <col min="10478" max="10478" width="52.8515625" style="23" customWidth="1"/>
    <col min="10479" max="10483" width="5.7109375" style="23" customWidth="1"/>
    <col min="10484" max="10484" width="6.7109375" style="23" customWidth="1"/>
    <col min="10485" max="10489" width="5.7109375" style="23" customWidth="1"/>
    <col min="10490" max="10490" width="6.7109375" style="23" customWidth="1"/>
    <col min="10491" max="10495" width="5.7109375" style="23" customWidth="1"/>
    <col min="10496" max="10496" width="6.7109375" style="23" customWidth="1"/>
    <col min="10497" max="10501" width="5.7109375" style="23" customWidth="1"/>
    <col min="10502" max="10510" width="6.7109375" style="23" customWidth="1"/>
    <col min="10511" max="10528" width="5.7109375" style="23" customWidth="1"/>
    <col min="10529" max="10529" width="6.7109375" style="23" customWidth="1"/>
    <col min="10530" max="10534" width="5.7109375" style="23" customWidth="1"/>
    <col min="10535" max="10535" width="52.7109375" style="23" customWidth="1"/>
    <col min="10536" max="10540" width="5.7109375" style="23" customWidth="1"/>
    <col min="10541" max="10541" width="6.7109375" style="23" customWidth="1"/>
    <col min="10542" max="10546" width="5.7109375" style="23" customWidth="1"/>
    <col min="10547" max="10547" width="6.7109375" style="23" customWidth="1"/>
    <col min="10548" max="10559" width="5.7109375" style="23" customWidth="1"/>
    <col min="10560" max="10725" width="11.421875" style="23" customWidth="1"/>
    <col min="10726" max="10726" width="33.421875" style="23" customWidth="1"/>
    <col min="10727" max="10727" width="11.421875" style="23" customWidth="1"/>
    <col min="10728" max="10728" width="24.28125" style="23" customWidth="1"/>
    <col min="10729" max="10729" width="13.7109375" style="23" customWidth="1"/>
    <col min="10730" max="10730" width="14.28125" style="23" customWidth="1"/>
    <col min="10731" max="10731" width="12.57421875" style="23" customWidth="1"/>
    <col min="10732" max="10732" width="11.00390625" style="23" bestFit="1" customWidth="1"/>
    <col min="10733" max="10733" width="14.7109375" style="23" customWidth="1"/>
    <col min="10734" max="10734" width="52.8515625" style="23" customWidth="1"/>
    <col min="10735" max="10739" width="5.7109375" style="23" customWidth="1"/>
    <col min="10740" max="10740" width="6.7109375" style="23" customWidth="1"/>
    <col min="10741" max="10745" width="5.7109375" style="23" customWidth="1"/>
    <col min="10746" max="10746" width="6.7109375" style="23" customWidth="1"/>
    <col min="10747" max="10751" width="5.7109375" style="23" customWidth="1"/>
    <col min="10752" max="10752" width="6.7109375" style="23" customWidth="1"/>
    <col min="10753" max="10757" width="5.7109375" style="23" customWidth="1"/>
    <col min="10758" max="10766" width="6.7109375" style="23" customWidth="1"/>
    <col min="10767" max="10784" width="5.7109375" style="23" customWidth="1"/>
    <col min="10785" max="10785" width="6.7109375" style="23" customWidth="1"/>
    <col min="10786" max="10790" width="5.7109375" style="23" customWidth="1"/>
    <col min="10791" max="10791" width="52.7109375" style="23" customWidth="1"/>
    <col min="10792" max="10796" width="5.7109375" style="23" customWidth="1"/>
    <col min="10797" max="10797" width="6.7109375" style="23" customWidth="1"/>
    <col min="10798" max="10802" width="5.7109375" style="23" customWidth="1"/>
    <col min="10803" max="10803" width="6.7109375" style="23" customWidth="1"/>
    <col min="10804" max="10815" width="5.7109375" style="23" customWidth="1"/>
    <col min="10816" max="10981" width="11.421875" style="23" customWidth="1"/>
    <col min="10982" max="10982" width="33.421875" style="23" customWidth="1"/>
    <col min="10983" max="10983" width="11.421875" style="23" customWidth="1"/>
    <col min="10984" max="10984" width="24.28125" style="23" customWidth="1"/>
    <col min="10985" max="10985" width="13.7109375" style="23" customWidth="1"/>
    <col min="10986" max="10986" width="14.28125" style="23" customWidth="1"/>
    <col min="10987" max="10987" width="12.57421875" style="23" customWidth="1"/>
    <col min="10988" max="10988" width="11.00390625" style="23" bestFit="1" customWidth="1"/>
    <col min="10989" max="10989" width="14.7109375" style="23" customWidth="1"/>
    <col min="10990" max="10990" width="52.8515625" style="23" customWidth="1"/>
    <col min="10991" max="10995" width="5.7109375" style="23" customWidth="1"/>
    <col min="10996" max="10996" width="6.7109375" style="23" customWidth="1"/>
    <col min="10997" max="11001" width="5.7109375" style="23" customWidth="1"/>
    <col min="11002" max="11002" width="6.7109375" style="23" customWidth="1"/>
    <col min="11003" max="11007" width="5.7109375" style="23" customWidth="1"/>
    <col min="11008" max="11008" width="6.7109375" style="23" customWidth="1"/>
    <col min="11009" max="11013" width="5.7109375" style="23" customWidth="1"/>
    <col min="11014" max="11022" width="6.7109375" style="23" customWidth="1"/>
    <col min="11023" max="11040" width="5.7109375" style="23" customWidth="1"/>
    <col min="11041" max="11041" width="6.7109375" style="23" customWidth="1"/>
    <col min="11042" max="11046" width="5.7109375" style="23" customWidth="1"/>
    <col min="11047" max="11047" width="52.7109375" style="23" customWidth="1"/>
    <col min="11048" max="11052" width="5.7109375" style="23" customWidth="1"/>
    <col min="11053" max="11053" width="6.7109375" style="23" customWidth="1"/>
    <col min="11054" max="11058" width="5.7109375" style="23" customWidth="1"/>
    <col min="11059" max="11059" width="6.7109375" style="23" customWidth="1"/>
    <col min="11060" max="11071" width="5.7109375" style="23" customWidth="1"/>
    <col min="11072" max="11237" width="11.421875" style="23" customWidth="1"/>
    <col min="11238" max="11238" width="33.421875" style="23" customWidth="1"/>
    <col min="11239" max="11239" width="11.421875" style="23" customWidth="1"/>
    <col min="11240" max="11240" width="24.28125" style="23" customWidth="1"/>
    <col min="11241" max="11241" width="13.7109375" style="23" customWidth="1"/>
    <col min="11242" max="11242" width="14.28125" style="23" customWidth="1"/>
    <col min="11243" max="11243" width="12.57421875" style="23" customWidth="1"/>
    <col min="11244" max="11244" width="11.00390625" style="23" bestFit="1" customWidth="1"/>
    <col min="11245" max="11245" width="14.7109375" style="23" customWidth="1"/>
    <col min="11246" max="11246" width="52.8515625" style="23" customWidth="1"/>
    <col min="11247" max="11251" width="5.7109375" style="23" customWidth="1"/>
    <col min="11252" max="11252" width="6.7109375" style="23" customWidth="1"/>
    <col min="11253" max="11257" width="5.7109375" style="23" customWidth="1"/>
    <col min="11258" max="11258" width="6.7109375" style="23" customWidth="1"/>
    <col min="11259" max="11263" width="5.7109375" style="23" customWidth="1"/>
    <col min="11264" max="11264" width="6.7109375" style="23" customWidth="1"/>
    <col min="11265" max="11269" width="5.7109375" style="23" customWidth="1"/>
    <col min="11270" max="11278" width="6.7109375" style="23" customWidth="1"/>
    <col min="11279" max="11296" width="5.7109375" style="23" customWidth="1"/>
    <col min="11297" max="11297" width="6.7109375" style="23" customWidth="1"/>
    <col min="11298" max="11302" width="5.7109375" style="23" customWidth="1"/>
    <col min="11303" max="11303" width="52.7109375" style="23" customWidth="1"/>
    <col min="11304" max="11308" width="5.7109375" style="23" customWidth="1"/>
    <col min="11309" max="11309" width="6.7109375" style="23" customWidth="1"/>
    <col min="11310" max="11314" width="5.7109375" style="23" customWidth="1"/>
    <col min="11315" max="11315" width="6.7109375" style="23" customWidth="1"/>
    <col min="11316" max="11327" width="5.7109375" style="23" customWidth="1"/>
    <col min="11328" max="11493" width="11.421875" style="23" customWidth="1"/>
    <col min="11494" max="11494" width="33.421875" style="23" customWidth="1"/>
    <col min="11495" max="11495" width="11.421875" style="23" customWidth="1"/>
    <col min="11496" max="11496" width="24.28125" style="23" customWidth="1"/>
    <col min="11497" max="11497" width="13.7109375" style="23" customWidth="1"/>
    <col min="11498" max="11498" width="14.28125" style="23" customWidth="1"/>
    <col min="11499" max="11499" width="12.57421875" style="23" customWidth="1"/>
    <col min="11500" max="11500" width="11.00390625" style="23" bestFit="1" customWidth="1"/>
    <col min="11501" max="11501" width="14.7109375" style="23" customWidth="1"/>
    <col min="11502" max="11502" width="52.8515625" style="23" customWidth="1"/>
    <col min="11503" max="11507" width="5.7109375" style="23" customWidth="1"/>
    <col min="11508" max="11508" width="6.7109375" style="23" customWidth="1"/>
    <col min="11509" max="11513" width="5.7109375" style="23" customWidth="1"/>
    <col min="11514" max="11514" width="6.7109375" style="23" customWidth="1"/>
    <col min="11515" max="11519" width="5.7109375" style="23" customWidth="1"/>
    <col min="11520" max="11520" width="6.7109375" style="23" customWidth="1"/>
    <col min="11521" max="11525" width="5.7109375" style="23" customWidth="1"/>
    <col min="11526" max="11534" width="6.7109375" style="23" customWidth="1"/>
    <col min="11535" max="11552" width="5.7109375" style="23" customWidth="1"/>
    <col min="11553" max="11553" width="6.7109375" style="23" customWidth="1"/>
    <col min="11554" max="11558" width="5.7109375" style="23" customWidth="1"/>
    <col min="11559" max="11559" width="52.7109375" style="23" customWidth="1"/>
    <col min="11560" max="11564" width="5.7109375" style="23" customWidth="1"/>
    <col min="11565" max="11565" width="6.7109375" style="23" customWidth="1"/>
    <col min="11566" max="11570" width="5.7109375" style="23" customWidth="1"/>
    <col min="11571" max="11571" width="6.7109375" style="23" customWidth="1"/>
    <col min="11572" max="11583" width="5.7109375" style="23" customWidth="1"/>
    <col min="11584" max="11749" width="11.421875" style="23" customWidth="1"/>
    <col min="11750" max="11750" width="33.421875" style="23" customWidth="1"/>
    <col min="11751" max="11751" width="11.421875" style="23" customWidth="1"/>
    <col min="11752" max="11752" width="24.28125" style="23" customWidth="1"/>
    <col min="11753" max="11753" width="13.7109375" style="23" customWidth="1"/>
    <col min="11754" max="11754" width="14.28125" style="23" customWidth="1"/>
    <col min="11755" max="11755" width="12.57421875" style="23" customWidth="1"/>
    <col min="11756" max="11756" width="11.00390625" style="23" bestFit="1" customWidth="1"/>
    <col min="11757" max="11757" width="14.7109375" style="23" customWidth="1"/>
    <col min="11758" max="11758" width="52.8515625" style="23" customWidth="1"/>
    <col min="11759" max="11763" width="5.7109375" style="23" customWidth="1"/>
    <col min="11764" max="11764" width="6.7109375" style="23" customWidth="1"/>
    <col min="11765" max="11769" width="5.7109375" style="23" customWidth="1"/>
    <col min="11770" max="11770" width="6.7109375" style="23" customWidth="1"/>
    <col min="11771" max="11775" width="5.7109375" style="23" customWidth="1"/>
    <col min="11776" max="11776" width="6.7109375" style="23" customWidth="1"/>
    <col min="11777" max="11781" width="5.7109375" style="23" customWidth="1"/>
    <col min="11782" max="11790" width="6.7109375" style="23" customWidth="1"/>
    <col min="11791" max="11808" width="5.7109375" style="23" customWidth="1"/>
    <col min="11809" max="11809" width="6.7109375" style="23" customWidth="1"/>
    <col min="11810" max="11814" width="5.7109375" style="23" customWidth="1"/>
    <col min="11815" max="11815" width="52.7109375" style="23" customWidth="1"/>
    <col min="11816" max="11820" width="5.7109375" style="23" customWidth="1"/>
    <col min="11821" max="11821" width="6.7109375" style="23" customWidth="1"/>
    <col min="11822" max="11826" width="5.7109375" style="23" customWidth="1"/>
    <col min="11827" max="11827" width="6.7109375" style="23" customWidth="1"/>
    <col min="11828" max="11839" width="5.7109375" style="23" customWidth="1"/>
    <col min="11840" max="12005" width="11.421875" style="23" customWidth="1"/>
    <col min="12006" max="12006" width="33.421875" style="23" customWidth="1"/>
    <col min="12007" max="12007" width="11.421875" style="23" customWidth="1"/>
    <col min="12008" max="12008" width="24.28125" style="23" customWidth="1"/>
    <col min="12009" max="12009" width="13.7109375" style="23" customWidth="1"/>
    <col min="12010" max="12010" width="14.28125" style="23" customWidth="1"/>
    <col min="12011" max="12011" width="12.57421875" style="23" customWidth="1"/>
    <col min="12012" max="12012" width="11.00390625" style="23" bestFit="1" customWidth="1"/>
    <col min="12013" max="12013" width="14.7109375" style="23" customWidth="1"/>
    <col min="12014" max="12014" width="52.8515625" style="23" customWidth="1"/>
    <col min="12015" max="12019" width="5.7109375" style="23" customWidth="1"/>
    <col min="12020" max="12020" width="6.7109375" style="23" customWidth="1"/>
    <col min="12021" max="12025" width="5.7109375" style="23" customWidth="1"/>
    <col min="12026" max="12026" width="6.7109375" style="23" customWidth="1"/>
    <col min="12027" max="12031" width="5.7109375" style="23" customWidth="1"/>
    <col min="12032" max="12032" width="6.7109375" style="23" customWidth="1"/>
    <col min="12033" max="12037" width="5.7109375" style="23" customWidth="1"/>
    <col min="12038" max="12046" width="6.7109375" style="23" customWidth="1"/>
    <col min="12047" max="12064" width="5.7109375" style="23" customWidth="1"/>
    <col min="12065" max="12065" width="6.7109375" style="23" customWidth="1"/>
    <col min="12066" max="12070" width="5.7109375" style="23" customWidth="1"/>
    <col min="12071" max="12071" width="52.7109375" style="23" customWidth="1"/>
    <col min="12072" max="12076" width="5.7109375" style="23" customWidth="1"/>
    <col min="12077" max="12077" width="6.7109375" style="23" customWidth="1"/>
    <col min="12078" max="12082" width="5.7109375" style="23" customWidth="1"/>
    <col min="12083" max="12083" width="6.7109375" style="23" customWidth="1"/>
    <col min="12084" max="12095" width="5.7109375" style="23" customWidth="1"/>
    <col min="12096" max="12261" width="11.421875" style="23" customWidth="1"/>
    <col min="12262" max="12262" width="33.421875" style="23" customWidth="1"/>
    <col min="12263" max="12263" width="11.421875" style="23" customWidth="1"/>
    <col min="12264" max="12264" width="24.28125" style="23" customWidth="1"/>
    <col min="12265" max="12265" width="13.7109375" style="23" customWidth="1"/>
    <col min="12266" max="12266" width="14.28125" style="23" customWidth="1"/>
    <col min="12267" max="12267" width="12.57421875" style="23" customWidth="1"/>
    <col min="12268" max="12268" width="11.00390625" style="23" bestFit="1" customWidth="1"/>
    <col min="12269" max="12269" width="14.7109375" style="23" customWidth="1"/>
    <col min="12270" max="12270" width="52.8515625" style="23" customWidth="1"/>
    <col min="12271" max="12275" width="5.7109375" style="23" customWidth="1"/>
    <col min="12276" max="12276" width="6.7109375" style="23" customWidth="1"/>
    <col min="12277" max="12281" width="5.7109375" style="23" customWidth="1"/>
    <col min="12282" max="12282" width="6.7109375" style="23" customWidth="1"/>
    <col min="12283" max="12287" width="5.7109375" style="23" customWidth="1"/>
    <col min="12288" max="12288" width="6.7109375" style="23" customWidth="1"/>
    <col min="12289" max="12293" width="5.7109375" style="23" customWidth="1"/>
    <col min="12294" max="12302" width="6.7109375" style="23" customWidth="1"/>
    <col min="12303" max="12320" width="5.7109375" style="23" customWidth="1"/>
    <col min="12321" max="12321" width="6.7109375" style="23" customWidth="1"/>
    <col min="12322" max="12326" width="5.7109375" style="23" customWidth="1"/>
    <col min="12327" max="12327" width="52.7109375" style="23" customWidth="1"/>
    <col min="12328" max="12332" width="5.7109375" style="23" customWidth="1"/>
    <col min="12333" max="12333" width="6.7109375" style="23" customWidth="1"/>
    <col min="12334" max="12338" width="5.7109375" style="23" customWidth="1"/>
    <col min="12339" max="12339" width="6.7109375" style="23" customWidth="1"/>
    <col min="12340" max="12351" width="5.7109375" style="23" customWidth="1"/>
    <col min="12352" max="12517" width="11.421875" style="23" customWidth="1"/>
    <col min="12518" max="12518" width="33.421875" style="23" customWidth="1"/>
    <col min="12519" max="12519" width="11.421875" style="23" customWidth="1"/>
    <col min="12520" max="12520" width="24.28125" style="23" customWidth="1"/>
    <col min="12521" max="12521" width="13.7109375" style="23" customWidth="1"/>
    <col min="12522" max="12522" width="14.28125" style="23" customWidth="1"/>
    <col min="12523" max="12523" width="12.57421875" style="23" customWidth="1"/>
    <col min="12524" max="12524" width="11.00390625" style="23" bestFit="1" customWidth="1"/>
    <col min="12525" max="12525" width="14.7109375" style="23" customWidth="1"/>
    <col min="12526" max="12526" width="52.8515625" style="23" customWidth="1"/>
    <col min="12527" max="12531" width="5.7109375" style="23" customWidth="1"/>
    <col min="12532" max="12532" width="6.7109375" style="23" customWidth="1"/>
    <col min="12533" max="12537" width="5.7109375" style="23" customWidth="1"/>
    <col min="12538" max="12538" width="6.7109375" style="23" customWidth="1"/>
    <col min="12539" max="12543" width="5.7109375" style="23" customWidth="1"/>
    <col min="12544" max="12544" width="6.7109375" style="23" customWidth="1"/>
    <col min="12545" max="12549" width="5.7109375" style="23" customWidth="1"/>
    <col min="12550" max="12558" width="6.7109375" style="23" customWidth="1"/>
    <col min="12559" max="12576" width="5.7109375" style="23" customWidth="1"/>
    <col min="12577" max="12577" width="6.7109375" style="23" customWidth="1"/>
    <col min="12578" max="12582" width="5.7109375" style="23" customWidth="1"/>
    <col min="12583" max="12583" width="52.7109375" style="23" customWidth="1"/>
    <col min="12584" max="12588" width="5.7109375" style="23" customWidth="1"/>
    <col min="12589" max="12589" width="6.7109375" style="23" customWidth="1"/>
    <col min="12590" max="12594" width="5.7109375" style="23" customWidth="1"/>
    <col min="12595" max="12595" width="6.7109375" style="23" customWidth="1"/>
    <col min="12596" max="12607" width="5.7109375" style="23" customWidth="1"/>
    <col min="12608" max="12773" width="11.421875" style="23" customWidth="1"/>
    <col min="12774" max="12774" width="33.421875" style="23" customWidth="1"/>
    <col min="12775" max="12775" width="11.421875" style="23" customWidth="1"/>
    <col min="12776" max="12776" width="24.28125" style="23" customWidth="1"/>
    <col min="12777" max="12777" width="13.7109375" style="23" customWidth="1"/>
    <col min="12778" max="12778" width="14.28125" style="23" customWidth="1"/>
    <col min="12779" max="12779" width="12.57421875" style="23" customWidth="1"/>
    <col min="12780" max="12780" width="11.00390625" style="23" bestFit="1" customWidth="1"/>
    <col min="12781" max="12781" width="14.7109375" style="23" customWidth="1"/>
    <col min="12782" max="12782" width="52.8515625" style="23" customWidth="1"/>
    <col min="12783" max="12787" width="5.7109375" style="23" customWidth="1"/>
    <col min="12788" max="12788" width="6.7109375" style="23" customWidth="1"/>
    <col min="12789" max="12793" width="5.7109375" style="23" customWidth="1"/>
    <col min="12794" max="12794" width="6.7109375" style="23" customWidth="1"/>
    <col min="12795" max="12799" width="5.7109375" style="23" customWidth="1"/>
    <col min="12800" max="12800" width="6.7109375" style="23" customWidth="1"/>
    <col min="12801" max="12805" width="5.7109375" style="23" customWidth="1"/>
    <col min="12806" max="12814" width="6.7109375" style="23" customWidth="1"/>
    <col min="12815" max="12832" width="5.7109375" style="23" customWidth="1"/>
    <col min="12833" max="12833" width="6.7109375" style="23" customWidth="1"/>
    <col min="12834" max="12838" width="5.7109375" style="23" customWidth="1"/>
    <col min="12839" max="12839" width="52.7109375" style="23" customWidth="1"/>
    <col min="12840" max="12844" width="5.7109375" style="23" customWidth="1"/>
    <col min="12845" max="12845" width="6.7109375" style="23" customWidth="1"/>
    <col min="12846" max="12850" width="5.7109375" style="23" customWidth="1"/>
    <col min="12851" max="12851" width="6.7109375" style="23" customWidth="1"/>
    <col min="12852" max="12863" width="5.7109375" style="23" customWidth="1"/>
    <col min="12864" max="13029" width="11.421875" style="23" customWidth="1"/>
    <col min="13030" max="13030" width="33.421875" style="23" customWidth="1"/>
    <col min="13031" max="13031" width="11.421875" style="23" customWidth="1"/>
    <col min="13032" max="13032" width="24.28125" style="23" customWidth="1"/>
    <col min="13033" max="13033" width="13.7109375" style="23" customWidth="1"/>
    <col min="13034" max="13034" width="14.28125" style="23" customWidth="1"/>
    <col min="13035" max="13035" width="12.57421875" style="23" customWidth="1"/>
    <col min="13036" max="13036" width="11.00390625" style="23" bestFit="1" customWidth="1"/>
    <col min="13037" max="13037" width="14.7109375" style="23" customWidth="1"/>
    <col min="13038" max="13038" width="52.8515625" style="23" customWidth="1"/>
    <col min="13039" max="13043" width="5.7109375" style="23" customWidth="1"/>
    <col min="13044" max="13044" width="6.7109375" style="23" customWidth="1"/>
    <col min="13045" max="13049" width="5.7109375" style="23" customWidth="1"/>
    <col min="13050" max="13050" width="6.7109375" style="23" customWidth="1"/>
    <col min="13051" max="13055" width="5.7109375" style="23" customWidth="1"/>
    <col min="13056" max="13056" width="6.7109375" style="23" customWidth="1"/>
    <col min="13057" max="13061" width="5.7109375" style="23" customWidth="1"/>
    <col min="13062" max="13070" width="6.7109375" style="23" customWidth="1"/>
    <col min="13071" max="13088" width="5.7109375" style="23" customWidth="1"/>
    <col min="13089" max="13089" width="6.7109375" style="23" customWidth="1"/>
    <col min="13090" max="13094" width="5.7109375" style="23" customWidth="1"/>
    <col min="13095" max="13095" width="52.7109375" style="23" customWidth="1"/>
    <col min="13096" max="13100" width="5.7109375" style="23" customWidth="1"/>
    <col min="13101" max="13101" width="6.7109375" style="23" customWidth="1"/>
    <col min="13102" max="13106" width="5.7109375" style="23" customWidth="1"/>
    <col min="13107" max="13107" width="6.7109375" style="23" customWidth="1"/>
    <col min="13108" max="13119" width="5.7109375" style="23" customWidth="1"/>
    <col min="13120" max="13285" width="11.421875" style="23" customWidth="1"/>
    <col min="13286" max="13286" width="33.421875" style="23" customWidth="1"/>
    <col min="13287" max="13287" width="11.421875" style="23" customWidth="1"/>
    <col min="13288" max="13288" width="24.28125" style="23" customWidth="1"/>
    <col min="13289" max="13289" width="13.7109375" style="23" customWidth="1"/>
    <col min="13290" max="13290" width="14.28125" style="23" customWidth="1"/>
    <col min="13291" max="13291" width="12.57421875" style="23" customWidth="1"/>
    <col min="13292" max="13292" width="11.00390625" style="23" bestFit="1" customWidth="1"/>
    <col min="13293" max="13293" width="14.7109375" style="23" customWidth="1"/>
    <col min="13294" max="13294" width="52.8515625" style="23" customWidth="1"/>
    <col min="13295" max="13299" width="5.7109375" style="23" customWidth="1"/>
    <col min="13300" max="13300" width="6.7109375" style="23" customWidth="1"/>
    <col min="13301" max="13305" width="5.7109375" style="23" customWidth="1"/>
    <col min="13306" max="13306" width="6.7109375" style="23" customWidth="1"/>
    <col min="13307" max="13311" width="5.7109375" style="23" customWidth="1"/>
    <col min="13312" max="13312" width="6.7109375" style="23" customWidth="1"/>
    <col min="13313" max="13317" width="5.7109375" style="23" customWidth="1"/>
    <col min="13318" max="13326" width="6.7109375" style="23" customWidth="1"/>
    <col min="13327" max="13344" width="5.7109375" style="23" customWidth="1"/>
    <col min="13345" max="13345" width="6.7109375" style="23" customWidth="1"/>
    <col min="13346" max="13350" width="5.7109375" style="23" customWidth="1"/>
    <col min="13351" max="13351" width="52.7109375" style="23" customWidth="1"/>
    <col min="13352" max="13356" width="5.7109375" style="23" customWidth="1"/>
    <col min="13357" max="13357" width="6.7109375" style="23" customWidth="1"/>
    <col min="13358" max="13362" width="5.7109375" style="23" customWidth="1"/>
    <col min="13363" max="13363" width="6.7109375" style="23" customWidth="1"/>
    <col min="13364" max="13375" width="5.7109375" style="23" customWidth="1"/>
    <col min="13376" max="13541" width="11.421875" style="23" customWidth="1"/>
    <col min="13542" max="13542" width="33.421875" style="23" customWidth="1"/>
    <col min="13543" max="13543" width="11.421875" style="23" customWidth="1"/>
    <col min="13544" max="13544" width="24.28125" style="23" customWidth="1"/>
    <col min="13545" max="13545" width="13.7109375" style="23" customWidth="1"/>
    <col min="13546" max="13546" width="14.28125" style="23" customWidth="1"/>
    <col min="13547" max="13547" width="12.57421875" style="23" customWidth="1"/>
    <col min="13548" max="13548" width="11.00390625" style="23" bestFit="1" customWidth="1"/>
    <col min="13549" max="13549" width="14.7109375" style="23" customWidth="1"/>
    <col min="13550" max="13550" width="52.8515625" style="23" customWidth="1"/>
    <col min="13551" max="13555" width="5.7109375" style="23" customWidth="1"/>
    <col min="13556" max="13556" width="6.7109375" style="23" customWidth="1"/>
    <col min="13557" max="13561" width="5.7109375" style="23" customWidth="1"/>
    <col min="13562" max="13562" width="6.7109375" style="23" customWidth="1"/>
    <col min="13563" max="13567" width="5.7109375" style="23" customWidth="1"/>
    <col min="13568" max="13568" width="6.7109375" style="23" customWidth="1"/>
    <col min="13569" max="13573" width="5.7109375" style="23" customWidth="1"/>
    <col min="13574" max="13582" width="6.7109375" style="23" customWidth="1"/>
    <col min="13583" max="13600" width="5.7109375" style="23" customWidth="1"/>
    <col min="13601" max="13601" width="6.7109375" style="23" customWidth="1"/>
    <col min="13602" max="13606" width="5.7109375" style="23" customWidth="1"/>
    <col min="13607" max="13607" width="52.7109375" style="23" customWidth="1"/>
    <col min="13608" max="13612" width="5.7109375" style="23" customWidth="1"/>
    <col min="13613" max="13613" width="6.7109375" style="23" customWidth="1"/>
    <col min="13614" max="13618" width="5.7109375" style="23" customWidth="1"/>
    <col min="13619" max="13619" width="6.7109375" style="23" customWidth="1"/>
    <col min="13620" max="13631" width="5.7109375" style="23" customWidth="1"/>
    <col min="13632" max="13797" width="11.421875" style="23" customWidth="1"/>
    <col min="13798" max="13798" width="33.421875" style="23" customWidth="1"/>
    <col min="13799" max="13799" width="11.421875" style="23" customWidth="1"/>
    <col min="13800" max="13800" width="24.28125" style="23" customWidth="1"/>
    <col min="13801" max="13801" width="13.7109375" style="23" customWidth="1"/>
    <col min="13802" max="13802" width="14.28125" style="23" customWidth="1"/>
    <col min="13803" max="13803" width="12.57421875" style="23" customWidth="1"/>
    <col min="13804" max="13804" width="11.00390625" style="23" bestFit="1" customWidth="1"/>
    <col min="13805" max="13805" width="14.7109375" style="23" customWidth="1"/>
    <col min="13806" max="13806" width="52.8515625" style="23" customWidth="1"/>
    <col min="13807" max="13811" width="5.7109375" style="23" customWidth="1"/>
    <col min="13812" max="13812" width="6.7109375" style="23" customWidth="1"/>
    <col min="13813" max="13817" width="5.7109375" style="23" customWidth="1"/>
    <col min="13818" max="13818" width="6.7109375" style="23" customWidth="1"/>
    <col min="13819" max="13823" width="5.7109375" style="23" customWidth="1"/>
    <col min="13824" max="13824" width="6.7109375" style="23" customWidth="1"/>
    <col min="13825" max="13829" width="5.7109375" style="23" customWidth="1"/>
    <col min="13830" max="13838" width="6.7109375" style="23" customWidth="1"/>
    <col min="13839" max="13856" width="5.7109375" style="23" customWidth="1"/>
    <col min="13857" max="13857" width="6.7109375" style="23" customWidth="1"/>
    <col min="13858" max="13862" width="5.7109375" style="23" customWidth="1"/>
    <col min="13863" max="13863" width="52.7109375" style="23" customWidth="1"/>
    <col min="13864" max="13868" width="5.7109375" style="23" customWidth="1"/>
    <col min="13869" max="13869" width="6.7109375" style="23" customWidth="1"/>
    <col min="13870" max="13874" width="5.7109375" style="23" customWidth="1"/>
    <col min="13875" max="13875" width="6.7109375" style="23" customWidth="1"/>
    <col min="13876" max="13887" width="5.7109375" style="23" customWidth="1"/>
    <col min="13888" max="14053" width="11.421875" style="23" customWidth="1"/>
    <col min="14054" max="14054" width="33.421875" style="23" customWidth="1"/>
    <col min="14055" max="14055" width="11.421875" style="23" customWidth="1"/>
    <col min="14056" max="14056" width="24.28125" style="23" customWidth="1"/>
    <col min="14057" max="14057" width="13.7109375" style="23" customWidth="1"/>
    <col min="14058" max="14058" width="14.28125" style="23" customWidth="1"/>
    <col min="14059" max="14059" width="12.57421875" style="23" customWidth="1"/>
    <col min="14060" max="14060" width="11.00390625" style="23" bestFit="1" customWidth="1"/>
    <col min="14061" max="14061" width="14.7109375" style="23" customWidth="1"/>
    <col min="14062" max="14062" width="52.8515625" style="23" customWidth="1"/>
    <col min="14063" max="14067" width="5.7109375" style="23" customWidth="1"/>
    <col min="14068" max="14068" width="6.7109375" style="23" customWidth="1"/>
    <col min="14069" max="14073" width="5.7109375" style="23" customWidth="1"/>
    <col min="14074" max="14074" width="6.7109375" style="23" customWidth="1"/>
    <col min="14075" max="14079" width="5.7109375" style="23" customWidth="1"/>
    <col min="14080" max="14080" width="6.7109375" style="23" customWidth="1"/>
    <col min="14081" max="14085" width="5.7109375" style="23" customWidth="1"/>
    <col min="14086" max="14094" width="6.7109375" style="23" customWidth="1"/>
    <col min="14095" max="14112" width="5.7109375" style="23" customWidth="1"/>
    <col min="14113" max="14113" width="6.7109375" style="23" customWidth="1"/>
    <col min="14114" max="14118" width="5.7109375" style="23" customWidth="1"/>
    <col min="14119" max="14119" width="52.7109375" style="23" customWidth="1"/>
    <col min="14120" max="14124" width="5.7109375" style="23" customWidth="1"/>
    <col min="14125" max="14125" width="6.7109375" style="23" customWidth="1"/>
    <col min="14126" max="14130" width="5.7109375" style="23" customWidth="1"/>
    <col min="14131" max="14131" width="6.7109375" style="23" customWidth="1"/>
    <col min="14132" max="14143" width="5.7109375" style="23" customWidth="1"/>
    <col min="14144" max="14309" width="11.421875" style="23" customWidth="1"/>
    <col min="14310" max="14310" width="33.421875" style="23" customWidth="1"/>
    <col min="14311" max="14311" width="11.421875" style="23" customWidth="1"/>
    <col min="14312" max="14312" width="24.28125" style="23" customWidth="1"/>
    <col min="14313" max="14313" width="13.7109375" style="23" customWidth="1"/>
    <col min="14314" max="14314" width="14.28125" style="23" customWidth="1"/>
    <col min="14315" max="14315" width="12.57421875" style="23" customWidth="1"/>
    <col min="14316" max="14316" width="11.00390625" style="23" bestFit="1" customWidth="1"/>
    <col min="14317" max="14317" width="14.7109375" style="23" customWidth="1"/>
    <col min="14318" max="14318" width="52.8515625" style="23" customWidth="1"/>
    <col min="14319" max="14323" width="5.7109375" style="23" customWidth="1"/>
    <col min="14324" max="14324" width="6.7109375" style="23" customWidth="1"/>
    <col min="14325" max="14329" width="5.7109375" style="23" customWidth="1"/>
    <col min="14330" max="14330" width="6.7109375" style="23" customWidth="1"/>
    <col min="14331" max="14335" width="5.7109375" style="23" customWidth="1"/>
    <col min="14336" max="14336" width="6.7109375" style="23" customWidth="1"/>
    <col min="14337" max="14341" width="5.7109375" style="23" customWidth="1"/>
    <col min="14342" max="14350" width="6.7109375" style="23" customWidth="1"/>
    <col min="14351" max="14368" width="5.7109375" style="23" customWidth="1"/>
    <col min="14369" max="14369" width="6.7109375" style="23" customWidth="1"/>
    <col min="14370" max="14374" width="5.7109375" style="23" customWidth="1"/>
    <col min="14375" max="14375" width="52.7109375" style="23" customWidth="1"/>
    <col min="14376" max="14380" width="5.7109375" style="23" customWidth="1"/>
    <col min="14381" max="14381" width="6.7109375" style="23" customWidth="1"/>
    <col min="14382" max="14386" width="5.7109375" style="23" customWidth="1"/>
    <col min="14387" max="14387" width="6.7109375" style="23" customWidth="1"/>
    <col min="14388" max="14399" width="5.7109375" style="23" customWidth="1"/>
    <col min="14400" max="14565" width="11.421875" style="23" customWidth="1"/>
    <col min="14566" max="14566" width="33.421875" style="23" customWidth="1"/>
    <col min="14567" max="14567" width="11.421875" style="23" customWidth="1"/>
    <col min="14568" max="14568" width="24.28125" style="23" customWidth="1"/>
    <col min="14569" max="14569" width="13.7109375" style="23" customWidth="1"/>
    <col min="14570" max="14570" width="14.28125" style="23" customWidth="1"/>
    <col min="14571" max="14571" width="12.57421875" style="23" customWidth="1"/>
    <col min="14572" max="14572" width="11.00390625" style="23" bestFit="1" customWidth="1"/>
    <col min="14573" max="14573" width="14.7109375" style="23" customWidth="1"/>
    <col min="14574" max="14574" width="52.8515625" style="23" customWidth="1"/>
    <col min="14575" max="14579" width="5.7109375" style="23" customWidth="1"/>
    <col min="14580" max="14580" width="6.7109375" style="23" customWidth="1"/>
    <col min="14581" max="14585" width="5.7109375" style="23" customWidth="1"/>
    <col min="14586" max="14586" width="6.7109375" style="23" customWidth="1"/>
    <col min="14587" max="14591" width="5.7109375" style="23" customWidth="1"/>
    <col min="14592" max="14592" width="6.7109375" style="23" customWidth="1"/>
    <col min="14593" max="14597" width="5.7109375" style="23" customWidth="1"/>
    <col min="14598" max="14606" width="6.7109375" style="23" customWidth="1"/>
    <col min="14607" max="14624" width="5.7109375" style="23" customWidth="1"/>
    <col min="14625" max="14625" width="6.7109375" style="23" customWidth="1"/>
    <col min="14626" max="14630" width="5.7109375" style="23" customWidth="1"/>
    <col min="14631" max="14631" width="52.7109375" style="23" customWidth="1"/>
    <col min="14632" max="14636" width="5.7109375" style="23" customWidth="1"/>
    <col min="14637" max="14637" width="6.7109375" style="23" customWidth="1"/>
    <col min="14638" max="14642" width="5.7109375" style="23" customWidth="1"/>
    <col min="14643" max="14643" width="6.7109375" style="23" customWidth="1"/>
    <col min="14644" max="14655" width="5.7109375" style="23" customWidth="1"/>
    <col min="14656" max="14821" width="11.421875" style="23" customWidth="1"/>
    <col min="14822" max="14822" width="33.421875" style="23" customWidth="1"/>
    <col min="14823" max="14823" width="11.421875" style="23" customWidth="1"/>
    <col min="14824" max="14824" width="24.28125" style="23" customWidth="1"/>
    <col min="14825" max="14825" width="13.7109375" style="23" customWidth="1"/>
    <col min="14826" max="14826" width="14.28125" style="23" customWidth="1"/>
    <col min="14827" max="14827" width="12.57421875" style="23" customWidth="1"/>
    <col min="14828" max="14828" width="11.00390625" style="23" bestFit="1" customWidth="1"/>
    <col min="14829" max="14829" width="14.7109375" style="23" customWidth="1"/>
    <col min="14830" max="14830" width="52.8515625" style="23" customWidth="1"/>
    <col min="14831" max="14835" width="5.7109375" style="23" customWidth="1"/>
    <col min="14836" max="14836" width="6.7109375" style="23" customWidth="1"/>
    <col min="14837" max="14841" width="5.7109375" style="23" customWidth="1"/>
    <col min="14842" max="14842" width="6.7109375" style="23" customWidth="1"/>
    <col min="14843" max="14847" width="5.7109375" style="23" customWidth="1"/>
    <col min="14848" max="14848" width="6.7109375" style="23" customWidth="1"/>
    <col min="14849" max="14853" width="5.7109375" style="23" customWidth="1"/>
    <col min="14854" max="14862" width="6.7109375" style="23" customWidth="1"/>
    <col min="14863" max="14880" width="5.7109375" style="23" customWidth="1"/>
    <col min="14881" max="14881" width="6.7109375" style="23" customWidth="1"/>
    <col min="14882" max="14886" width="5.7109375" style="23" customWidth="1"/>
    <col min="14887" max="14887" width="52.7109375" style="23" customWidth="1"/>
    <col min="14888" max="14892" width="5.7109375" style="23" customWidth="1"/>
    <col min="14893" max="14893" width="6.7109375" style="23" customWidth="1"/>
    <col min="14894" max="14898" width="5.7109375" style="23" customWidth="1"/>
    <col min="14899" max="14899" width="6.7109375" style="23" customWidth="1"/>
    <col min="14900" max="14911" width="5.7109375" style="23" customWidth="1"/>
    <col min="14912" max="15077" width="11.421875" style="23" customWidth="1"/>
    <col min="15078" max="15078" width="33.421875" style="23" customWidth="1"/>
    <col min="15079" max="15079" width="11.421875" style="23" customWidth="1"/>
    <col min="15080" max="15080" width="24.28125" style="23" customWidth="1"/>
    <col min="15081" max="15081" width="13.7109375" style="23" customWidth="1"/>
    <col min="15082" max="15082" width="14.28125" style="23" customWidth="1"/>
    <col min="15083" max="15083" width="12.57421875" style="23" customWidth="1"/>
    <col min="15084" max="15084" width="11.00390625" style="23" bestFit="1" customWidth="1"/>
    <col min="15085" max="15085" width="14.7109375" style="23" customWidth="1"/>
    <col min="15086" max="15086" width="52.8515625" style="23" customWidth="1"/>
    <col min="15087" max="15091" width="5.7109375" style="23" customWidth="1"/>
    <col min="15092" max="15092" width="6.7109375" style="23" customWidth="1"/>
    <col min="15093" max="15097" width="5.7109375" style="23" customWidth="1"/>
    <col min="15098" max="15098" width="6.7109375" style="23" customWidth="1"/>
    <col min="15099" max="15103" width="5.7109375" style="23" customWidth="1"/>
    <col min="15104" max="15104" width="6.7109375" style="23" customWidth="1"/>
    <col min="15105" max="15109" width="5.7109375" style="23" customWidth="1"/>
    <col min="15110" max="15118" width="6.7109375" style="23" customWidth="1"/>
    <col min="15119" max="15136" width="5.7109375" style="23" customWidth="1"/>
    <col min="15137" max="15137" width="6.7109375" style="23" customWidth="1"/>
    <col min="15138" max="15142" width="5.7109375" style="23" customWidth="1"/>
    <col min="15143" max="15143" width="52.7109375" style="23" customWidth="1"/>
    <col min="15144" max="15148" width="5.7109375" style="23" customWidth="1"/>
    <col min="15149" max="15149" width="6.7109375" style="23" customWidth="1"/>
    <col min="15150" max="15154" width="5.7109375" style="23" customWidth="1"/>
    <col min="15155" max="15155" width="6.7109375" style="23" customWidth="1"/>
    <col min="15156" max="15167" width="5.7109375" style="23" customWidth="1"/>
    <col min="15168" max="15333" width="11.421875" style="23" customWidth="1"/>
    <col min="15334" max="15334" width="33.421875" style="23" customWidth="1"/>
    <col min="15335" max="15335" width="11.421875" style="23" customWidth="1"/>
    <col min="15336" max="15336" width="24.28125" style="23" customWidth="1"/>
    <col min="15337" max="15337" width="13.7109375" style="23" customWidth="1"/>
    <col min="15338" max="15338" width="14.28125" style="23" customWidth="1"/>
    <col min="15339" max="15339" width="12.57421875" style="23" customWidth="1"/>
    <col min="15340" max="15340" width="11.00390625" style="23" bestFit="1" customWidth="1"/>
    <col min="15341" max="15341" width="14.7109375" style="23" customWidth="1"/>
    <col min="15342" max="15342" width="52.8515625" style="23" customWidth="1"/>
    <col min="15343" max="15347" width="5.7109375" style="23" customWidth="1"/>
    <col min="15348" max="15348" width="6.7109375" style="23" customWidth="1"/>
    <col min="15349" max="15353" width="5.7109375" style="23" customWidth="1"/>
    <col min="15354" max="15354" width="6.7109375" style="23" customWidth="1"/>
    <col min="15355" max="15359" width="5.7109375" style="23" customWidth="1"/>
    <col min="15360" max="15360" width="6.7109375" style="23" customWidth="1"/>
    <col min="15361" max="15365" width="5.7109375" style="23" customWidth="1"/>
    <col min="15366" max="15374" width="6.7109375" style="23" customWidth="1"/>
    <col min="15375" max="15392" width="5.7109375" style="23" customWidth="1"/>
    <col min="15393" max="15393" width="6.7109375" style="23" customWidth="1"/>
    <col min="15394" max="15398" width="5.7109375" style="23" customWidth="1"/>
    <col min="15399" max="15399" width="52.7109375" style="23" customWidth="1"/>
    <col min="15400" max="15404" width="5.7109375" style="23" customWidth="1"/>
    <col min="15405" max="15405" width="6.7109375" style="23" customWidth="1"/>
    <col min="15406" max="15410" width="5.7109375" style="23" customWidth="1"/>
    <col min="15411" max="15411" width="6.7109375" style="23" customWidth="1"/>
    <col min="15412" max="15423" width="5.7109375" style="23" customWidth="1"/>
    <col min="15424" max="15589" width="11.421875" style="23" customWidth="1"/>
    <col min="15590" max="15590" width="33.421875" style="23" customWidth="1"/>
    <col min="15591" max="15591" width="11.421875" style="23" customWidth="1"/>
    <col min="15592" max="15592" width="24.28125" style="23" customWidth="1"/>
    <col min="15593" max="15593" width="13.7109375" style="23" customWidth="1"/>
    <col min="15594" max="15594" width="14.28125" style="23" customWidth="1"/>
    <col min="15595" max="15595" width="12.57421875" style="23" customWidth="1"/>
    <col min="15596" max="15596" width="11.00390625" style="23" bestFit="1" customWidth="1"/>
    <col min="15597" max="15597" width="14.7109375" style="23" customWidth="1"/>
    <col min="15598" max="15598" width="52.8515625" style="23" customWidth="1"/>
    <col min="15599" max="15603" width="5.7109375" style="23" customWidth="1"/>
    <col min="15604" max="15604" width="6.7109375" style="23" customWidth="1"/>
    <col min="15605" max="15609" width="5.7109375" style="23" customWidth="1"/>
    <col min="15610" max="15610" width="6.7109375" style="23" customWidth="1"/>
    <col min="15611" max="15615" width="5.7109375" style="23" customWidth="1"/>
    <col min="15616" max="15616" width="6.7109375" style="23" customWidth="1"/>
    <col min="15617" max="15621" width="5.7109375" style="23" customWidth="1"/>
    <col min="15622" max="15630" width="6.7109375" style="23" customWidth="1"/>
    <col min="15631" max="15648" width="5.7109375" style="23" customWidth="1"/>
    <col min="15649" max="15649" width="6.7109375" style="23" customWidth="1"/>
    <col min="15650" max="15654" width="5.7109375" style="23" customWidth="1"/>
    <col min="15655" max="15655" width="52.7109375" style="23" customWidth="1"/>
    <col min="15656" max="15660" width="5.7109375" style="23" customWidth="1"/>
    <col min="15661" max="15661" width="6.7109375" style="23" customWidth="1"/>
    <col min="15662" max="15666" width="5.7109375" style="23" customWidth="1"/>
    <col min="15667" max="15667" width="6.7109375" style="23" customWidth="1"/>
    <col min="15668" max="15679" width="5.7109375" style="23" customWidth="1"/>
    <col min="15680" max="15845" width="11.421875" style="23" customWidth="1"/>
    <col min="15846" max="15846" width="33.421875" style="23" customWidth="1"/>
    <col min="15847" max="15847" width="11.421875" style="23" customWidth="1"/>
    <col min="15848" max="15848" width="24.28125" style="23" customWidth="1"/>
    <col min="15849" max="15849" width="13.7109375" style="23" customWidth="1"/>
    <col min="15850" max="15850" width="14.28125" style="23" customWidth="1"/>
    <col min="15851" max="15851" width="12.57421875" style="23" customWidth="1"/>
    <col min="15852" max="15852" width="11.00390625" style="23" bestFit="1" customWidth="1"/>
    <col min="15853" max="15853" width="14.7109375" style="23" customWidth="1"/>
    <col min="15854" max="15854" width="52.8515625" style="23" customWidth="1"/>
    <col min="15855" max="15859" width="5.7109375" style="23" customWidth="1"/>
    <col min="15860" max="15860" width="6.7109375" style="23" customWidth="1"/>
    <col min="15861" max="15865" width="5.7109375" style="23" customWidth="1"/>
    <col min="15866" max="15866" width="6.7109375" style="23" customWidth="1"/>
    <col min="15867" max="15871" width="5.7109375" style="23" customWidth="1"/>
    <col min="15872" max="15872" width="6.7109375" style="23" customWidth="1"/>
    <col min="15873" max="15877" width="5.7109375" style="23" customWidth="1"/>
    <col min="15878" max="15886" width="6.7109375" style="23" customWidth="1"/>
    <col min="15887" max="15904" width="5.7109375" style="23" customWidth="1"/>
    <col min="15905" max="15905" width="6.7109375" style="23" customWidth="1"/>
    <col min="15906" max="15910" width="5.7109375" style="23" customWidth="1"/>
    <col min="15911" max="15911" width="52.7109375" style="23" customWidth="1"/>
    <col min="15912" max="15916" width="5.7109375" style="23" customWidth="1"/>
    <col min="15917" max="15917" width="6.7109375" style="23" customWidth="1"/>
    <col min="15918" max="15922" width="5.7109375" style="23" customWidth="1"/>
    <col min="15923" max="15923" width="6.7109375" style="23" customWidth="1"/>
    <col min="15924" max="15935" width="5.7109375" style="23" customWidth="1"/>
    <col min="15936" max="16101" width="11.421875" style="23" customWidth="1"/>
    <col min="16102" max="16102" width="33.421875" style="23" customWidth="1"/>
    <col min="16103" max="16103" width="11.421875" style="23" customWidth="1"/>
    <col min="16104" max="16104" width="24.28125" style="23" customWidth="1"/>
    <col min="16105" max="16105" width="13.7109375" style="23" customWidth="1"/>
    <col min="16106" max="16106" width="14.28125" style="23" customWidth="1"/>
    <col min="16107" max="16107" width="12.57421875" style="23" customWidth="1"/>
    <col min="16108" max="16108" width="11.00390625" style="23" bestFit="1" customWidth="1"/>
    <col min="16109" max="16109" width="14.7109375" style="23" customWidth="1"/>
    <col min="16110" max="16110" width="52.8515625" style="23" customWidth="1"/>
    <col min="16111" max="16115" width="5.7109375" style="23" customWidth="1"/>
    <col min="16116" max="16116" width="6.7109375" style="23" customWidth="1"/>
    <col min="16117" max="16121" width="5.7109375" style="23" customWidth="1"/>
    <col min="16122" max="16122" width="6.7109375" style="23" customWidth="1"/>
    <col min="16123" max="16127" width="5.7109375" style="23" customWidth="1"/>
    <col min="16128" max="16128" width="6.7109375" style="23" customWidth="1"/>
    <col min="16129" max="16133" width="5.7109375" style="23" customWidth="1"/>
    <col min="16134" max="16142" width="6.7109375" style="23" customWidth="1"/>
    <col min="16143" max="16160" width="5.7109375" style="23" customWidth="1"/>
    <col min="16161" max="16161" width="6.7109375" style="23" customWidth="1"/>
    <col min="16162" max="16166" width="5.7109375" style="23" customWidth="1"/>
    <col min="16167" max="16167" width="52.7109375" style="23" customWidth="1"/>
    <col min="16168" max="16172" width="5.7109375" style="23" customWidth="1"/>
    <col min="16173" max="16173" width="6.7109375" style="23" customWidth="1"/>
    <col min="16174" max="16178" width="5.7109375" style="23" customWidth="1"/>
    <col min="16179" max="16179" width="6.7109375" style="23" customWidth="1"/>
    <col min="16180" max="16191" width="5.7109375" style="23" customWidth="1"/>
    <col min="16192"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8" ht="15">
      <c r="A3" s="342"/>
      <c r="B3" s="342"/>
      <c r="C3" s="342"/>
      <c r="D3" s="342"/>
      <c r="E3" s="342"/>
      <c r="F3" s="342"/>
      <c r="G3" s="342"/>
      <c r="H3" s="22"/>
    </row>
    <row r="4" spans="1:8" ht="15">
      <c r="A4" s="342"/>
      <c r="B4" s="342"/>
      <c r="C4" s="342"/>
      <c r="D4" s="342"/>
      <c r="E4" s="342"/>
      <c r="F4" s="342"/>
      <c r="G4" s="342"/>
      <c r="H4" s="22"/>
    </row>
    <row r="5" spans="1:8" ht="15">
      <c r="A5" s="342"/>
      <c r="B5" s="342"/>
      <c r="C5" s="342"/>
      <c r="D5" s="342"/>
      <c r="E5" s="342"/>
      <c r="F5" s="342"/>
      <c r="G5" s="342"/>
      <c r="H5" s="22"/>
    </row>
    <row r="6" spans="1:16" s="25" customFormat="1" ht="15">
      <c r="A6" s="348" t="s">
        <v>46</v>
      </c>
      <c r="B6" s="348"/>
      <c r="C6" s="348"/>
      <c r="D6" s="348"/>
      <c r="E6" s="348"/>
      <c r="F6" s="348"/>
      <c r="G6" s="348"/>
      <c r="H6" s="22"/>
      <c r="P6" s="26"/>
    </row>
    <row r="7" spans="1:35" ht="15">
      <c r="A7" s="289" t="s">
        <v>47</v>
      </c>
      <c r="B7" s="352" t="s">
        <v>48</v>
      </c>
      <c r="C7" s="352"/>
      <c r="D7" s="352"/>
      <c r="E7" s="339" t="s">
        <v>49</v>
      </c>
      <c r="F7" s="339"/>
      <c r="G7" s="339"/>
      <c r="H7" s="22"/>
      <c r="AG7" s="27"/>
      <c r="AH7" s="27"/>
      <c r="AI7" s="27"/>
    </row>
    <row r="8" spans="1:35" ht="15">
      <c r="A8" s="69" t="str">
        <f>'[1]CCI'!D13</f>
        <v>Satisfacción del cliente</v>
      </c>
      <c r="B8" s="353">
        <f>'Consolidado 2021'!G9</f>
        <v>0.7</v>
      </c>
      <c r="C8" s="353"/>
      <c r="D8" s="353"/>
      <c r="E8" s="350" t="s">
        <v>43</v>
      </c>
      <c r="F8" s="350"/>
      <c r="G8" s="350"/>
      <c r="H8" s="22"/>
      <c r="AG8" s="27"/>
      <c r="AH8" s="49"/>
      <c r="AI8" s="27"/>
    </row>
    <row r="9" spans="1:35" ht="15">
      <c r="A9" s="339" t="s">
        <v>50</v>
      </c>
      <c r="B9" s="339"/>
      <c r="C9" s="339"/>
      <c r="D9" s="339"/>
      <c r="E9" s="339"/>
      <c r="F9" s="339"/>
      <c r="G9" s="339"/>
      <c r="H9" s="22"/>
      <c r="AG9" s="27"/>
      <c r="AH9" s="50"/>
      <c r="AI9" s="27"/>
    </row>
    <row r="10" spans="1:35" ht="15">
      <c r="A10" s="351" t="str">
        <f>'Consolidado 2016'!E9</f>
        <v>Medir la percepción del cliente en relacion a los servicios prestados en los diferentes procesos y dependencias de la Institución</v>
      </c>
      <c r="B10" s="351"/>
      <c r="C10" s="351"/>
      <c r="D10" s="351"/>
      <c r="E10" s="351"/>
      <c r="F10" s="351"/>
      <c r="G10" s="351"/>
      <c r="H10" s="22"/>
      <c r="AG10" s="27"/>
      <c r="AH10" s="50"/>
      <c r="AI10" s="27"/>
    </row>
    <row r="11" spans="1:35" ht="15">
      <c r="A11" s="339" t="s">
        <v>51</v>
      </c>
      <c r="B11" s="339"/>
      <c r="C11" s="339"/>
      <c r="D11" s="339"/>
      <c r="E11" s="339"/>
      <c r="F11" s="339"/>
      <c r="G11" s="339"/>
      <c r="H11" s="22"/>
      <c r="AG11" s="27"/>
      <c r="AH11" s="50"/>
      <c r="AI11" s="27"/>
    </row>
    <row r="12" spans="1:35" ht="15">
      <c r="A12" s="351" t="str">
        <f>'Consolidado 2021'!D9</f>
        <v>Promedio de la sumatoria de  todas las preguntas ((# calificaciones excelentes+# calificaciones buenas)/total de calificaciones de la pregunta)</v>
      </c>
      <c r="B12" s="351"/>
      <c r="C12" s="351"/>
      <c r="D12" s="351"/>
      <c r="E12" s="351"/>
      <c r="F12" s="351"/>
      <c r="G12" s="351"/>
      <c r="H12" s="22"/>
      <c r="AG12" s="27"/>
      <c r="AH12" s="50"/>
      <c r="AI12" s="27"/>
    </row>
    <row r="13" spans="1:35" ht="15">
      <c r="A13" s="339" t="s">
        <v>52</v>
      </c>
      <c r="B13" s="339"/>
      <c r="C13" s="339"/>
      <c r="D13" s="352" t="s">
        <v>53</v>
      </c>
      <c r="E13" s="352"/>
      <c r="F13" s="352"/>
      <c r="G13" s="352"/>
      <c r="H13" s="22"/>
      <c r="AG13" s="27"/>
      <c r="AH13" s="50"/>
      <c r="AI13" s="27"/>
    </row>
    <row r="14" spans="1:35" ht="15">
      <c r="A14" s="347" t="s">
        <v>143</v>
      </c>
      <c r="B14" s="347"/>
      <c r="C14" s="347"/>
      <c r="D14" s="350" t="s">
        <v>41</v>
      </c>
      <c r="E14" s="350"/>
      <c r="F14" s="350"/>
      <c r="G14" s="350"/>
      <c r="H14" s="22"/>
      <c r="AG14" s="27"/>
      <c r="AH14" s="50"/>
      <c r="AI14" s="27"/>
    </row>
    <row r="15" spans="1:35" ht="15">
      <c r="A15" s="347"/>
      <c r="B15" s="347"/>
      <c r="C15" s="347"/>
      <c r="D15" s="350"/>
      <c r="E15" s="350"/>
      <c r="F15" s="350"/>
      <c r="G15" s="350"/>
      <c r="H15" s="22"/>
      <c r="AG15" s="27"/>
      <c r="AH15" s="50"/>
      <c r="AI15" s="27"/>
    </row>
    <row r="16" spans="1:35" ht="15">
      <c r="A16" s="339" t="s">
        <v>55</v>
      </c>
      <c r="B16" s="339"/>
      <c r="C16" s="339"/>
      <c r="D16" s="339" t="s">
        <v>56</v>
      </c>
      <c r="E16" s="339"/>
      <c r="F16" s="339"/>
      <c r="G16" s="339"/>
      <c r="H16" s="22"/>
      <c r="AG16" s="27"/>
      <c r="AH16" s="50"/>
      <c r="AI16" s="27"/>
    </row>
    <row r="17" spans="1:34" ht="15">
      <c r="A17" s="350" t="str">
        <f>'Consolidado 2021'!F9</f>
        <v>Anual</v>
      </c>
      <c r="B17" s="350"/>
      <c r="C17" s="350"/>
      <c r="D17" s="350" t="s">
        <v>144</v>
      </c>
      <c r="E17" s="350"/>
      <c r="F17" s="350"/>
      <c r="G17" s="350"/>
      <c r="H17" s="22"/>
      <c r="AH17" s="51"/>
    </row>
    <row r="18" spans="1:8" ht="15">
      <c r="A18" s="350"/>
      <c r="B18" s="350"/>
      <c r="C18" s="350"/>
      <c r="D18" s="350"/>
      <c r="E18" s="350"/>
      <c r="F18" s="350"/>
      <c r="G18" s="350"/>
      <c r="H18" s="22"/>
    </row>
    <row r="19" spans="1:8" ht="15">
      <c r="A19" s="344" t="s">
        <v>58</v>
      </c>
      <c r="B19" s="344"/>
      <c r="C19" s="344"/>
      <c r="D19" s="344"/>
      <c r="E19" s="344"/>
      <c r="F19" s="344"/>
      <c r="G19" s="344"/>
      <c r="H19" s="22"/>
    </row>
    <row r="20" spans="1:8" ht="15">
      <c r="A20" s="28"/>
      <c r="B20" s="28"/>
      <c r="C20" s="28"/>
      <c r="D20" s="28"/>
      <c r="E20" s="28"/>
      <c r="F20" s="28"/>
      <c r="G20" s="28"/>
      <c r="H20" s="22"/>
    </row>
    <row r="21" spans="2:18" s="31" customFormat="1" ht="38.25">
      <c r="B21" s="291" t="s">
        <v>60</v>
      </c>
      <c r="C21" s="287" t="s">
        <v>27</v>
      </c>
      <c r="D21" s="291" t="s">
        <v>48</v>
      </c>
      <c r="E21" s="292"/>
      <c r="F21" s="30"/>
      <c r="H21" s="22"/>
      <c r="Q21" s="297"/>
      <c r="R21" s="297"/>
    </row>
    <row r="22" spans="2:18" s="31" customFormat="1" ht="25.5">
      <c r="B22" s="38" t="s">
        <v>942</v>
      </c>
      <c r="C22" s="55">
        <v>0.9</v>
      </c>
      <c r="D22" s="55">
        <f>B8</f>
        <v>0.7</v>
      </c>
      <c r="E22" s="40"/>
      <c r="F22" s="41"/>
      <c r="H22" s="22"/>
      <c r="Q22" s="297"/>
      <c r="R22" s="297"/>
    </row>
    <row r="23" spans="1:18" s="31" customFormat="1" ht="15">
      <c r="A23" s="28"/>
      <c r="B23" s="345"/>
      <c r="C23" s="345"/>
      <c r="D23" s="42"/>
      <c r="E23" s="43"/>
      <c r="F23" s="44"/>
      <c r="H23" s="22"/>
      <c r="Q23" s="297"/>
      <c r="R23" s="297"/>
    </row>
    <row r="24" spans="1:8" ht="15">
      <c r="A24" s="346" t="s">
        <v>65</v>
      </c>
      <c r="B24" s="346"/>
      <c r="C24" s="346"/>
      <c r="D24" s="346"/>
      <c r="E24" s="346"/>
      <c r="F24" s="346"/>
      <c r="G24" s="346"/>
      <c r="H24" s="22"/>
    </row>
    <row r="25" spans="1:8" ht="32.25" customHeight="1">
      <c r="A25" s="347"/>
      <c r="B25" s="347"/>
      <c r="C25" s="347"/>
      <c r="D25" s="347"/>
      <c r="E25" s="347"/>
      <c r="F25" s="347"/>
      <c r="G25" s="347"/>
      <c r="H25" s="22"/>
    </row>
    <row r="26" spans="1:8" ht="210.75" customHeight="1">
      <c r="A26" s="347"/>
      <c r="B26" s="347"/>
      <c r="C26" s="347"/>
      <c r="D26" s="347"/>
      <c r="E26" s="347"/>
      <c r="F26" s="347"/>
      <c r="G26" s="347"/>
      <c r="H26" s="22"/>
    </row>
    <row r="27" spans="1:8" ht="15">
      <c r="A27" s="348" t="s">
        <v>66</v>
      </c>
      <c r="B27" s="348"/>
      <c r="C27" s="348"/>
      <c r="D27" s="348"/>
      <c r="E27" s="348"/>
      <c r="F27" s="348"/>
      <c r="G27" s="348"/>
      <c r="H27" s="346"/>
    </row>
    <row r="28" spans="1:18" s="34" customFormat="1" ht="25.5">
      <c r="A28" s="291" t="s">
        <v>60</v>
      </c>
      <c r="B28" s="349" t="s">
        <v>67</v>
      </c>
      <c r="C28" s="349"/>
      <c r="D28" s="349"/>
      <c r="E28" s="349"/>
      <c r="F28" s="349"/>
      <c r="G28" s="287" t="s">
        <v>68</v>
      </c>
      <c r="H28" s="287" t="s">
        <v>69</v>
      </c>
      <c r="Q28" s="298"/>
      <c r="R28" s="298"/>
    </row>
    <row r="29" spans="1:8" ht="409.15" customHeight="1">
      <c r="A29" s="91" t="s">
        <v>943</v>
      </c>
      <c r="B29" s="343" t="s">
        <v>866</v>
      </c>
      <c r="C29" s="343"/>
      <c r="D29" s="343"/>
      <c r="E29" s="343"/>
      <c r="F29" s="343"/>
      <c r="G29" s="36"/>
      <c r="H29" s="291"/>
    </row>
    <row r="33" spans="10:16" ht="15">
      <c r="J33" s="339" t="s">
        <v>815</v>
      </c>
      <c r="K33" s="339"/>
      <c r="L33" s="339"/>
      <c r="M33" s="339"/>
      <c r="N33" s="339"/>
      <c r="O33" s="173"/>
      <c r="P33" s="23"/>
    </row>
    <row r="34" spans="10:16" ht="15">
      <c r="J34" s="340" t="s">
        <v>112</v>
      </c>
      <c r="K34" s="341" t="s">
        <v>113</v>
      </c>
      <c r="L34" s="341"/>
      <c r="M34" s="341"/>
      <c r="N34" s="341"/>
      <c r="O34" s="174"/>
      <c r="P34" s="23"/>
    </row>
    <row r="35" spans="10:18" ht="38.25">
      <c r="J35" s="340"/>
      <c r="K35" s="293" t="s">
        <v>455</v>
      </c>
      <c r="L35" s="293" t="s">
        <v>116</v>
      </c>
      <c r="M35" s="293" t="s">
        <v>303</v>
      </c>
      <c r="N35" s="293" t="s">
        <v>304</v>
      </c>
      <c r="O35" s="293" t="s">
        <v>306</v>
      </c>
      <c r="P35" s="293" t="s">
        <v>538</v>
      </c>
      <c r="Q35" s="342" t="s">
        <v>842</v>
      </c>
      <c r="R35" s="342"/>
    </row>
    <row r="36" spans="9:18" ht="25.5">
      <c r="I36" s="148" t="s">
        <v>816</v>
      </c>
      <c r="J36" s="193" t="s">
        <v>864</v>
      </c>
      <c r="K36" s="89">
        <v>63</v>
      </c>
      <c r="L36" s="89">
        <v>73</v>
      </c>
      <c r="M36" s="89">
        <v>7</v>
      </c>
      <c r="N36" s="89">
        <v>1</v>
      </c>
      <c r="O36" s="90">
        <v>144</v>
      </c>
      <c r="P36" s="198">
        <f>(K36+L36)/O36</f>
        <v>0.9444444444444444</v>
      </c>
      <c r="Q36" s="335">
        <f>(M36+N36)/O36</f>
        <v>0.05555555555555555</v>
      </c>
      <c r="R36" s="336"/>
    </row>
    <row r="37" spans="9:18" ht="25.5">
      <c r="I37" s="148" t="s">
        <v>816</v>
      </c>
      <c r="J37" s="193" t="s">
        <v>865</v>
      </c>
      <c r="K37" s="89">
        <v>51</v>
      </c>
      <c r="L37" s="89">
        <v>75</v>
      </c>
      <c r="M37" s="89">
        <v>18</v>
      </c>
      <c r="N37" s="89">
        <v>0</v>
      </c>
      <c r="O37" s="90">
        <v>144</v>
      </c>
      <c r="P37" s="198">
        <f aca="true" t="shared" si="0" ref="P37:P102">(K37+L37)/O37</f>
        <v>0.875</v>
      </c>
      <c r="Q37" s="335">
        <f aca="true" t="shared" si="1" ref="Q37:Q102">(M37+N37)/O37</f>
        <v>0.125</v>
      </c>
      <c r="R37" s="336"/>
    </row>
    <row r="38" spans="9:18" ht="25.5">
      <c r="I38" s="148" t="s">
        <v>816</v>
      </c>
      <c r="J38" s="193" t="s">
        <v>457</v>
      </c>
      <c r="K38" s="89">
        <v>67</v>
      </c>
      <c r="L38" s="89">
        <v>70</v>
      </c>
      <c r="M38" s="89">
        <v>7</v>
      </c>
      <c r="N38" s="89">
        <v>0</v>
      </c>
      <c r="O38" s="90">
        <v>144</v>
      </c>
      <c r="P38" s="198">
        <f t="shared" si="0"/>
        <v>0.9513888888888888</v>
      </c>
      <c r="Q38" s="335">
        <f t="shared" si="1"/>
        <v>0.04861111111111111</v>
      </c>
      <c r="R38" s="336"/>
    </row>
    <row r="39" spans="9:18" ht="38.25">
      <c r="I39" s="148" t="s">
        <v>816</v>
      </c>
      <c r="J39" s="193" t="s">
        <v>458</v>
      </c>
      <c r="K39" s="89">
        <v>72</v>
      </c>
      <c r="L39" s="89">
        <v>55</v>
      </c>
      <c r="M39" s="89">
        <v>15</v>
      </c>
      <c r="N39" s="89">
        <v>2</v>
      </c>
      <c r="O39" s="90">
        <v>144</v>
      </c>
      <c r="P39" s="198">
        <f t="shared" si="0"/>
        <v>0.8819444444444444</v>
      </c>
      <c r="Q39" s="335">
        <f t="shared" si="1"/>
        <v>0.11805555555555555</v>
      </c>
      <c r="R39" s="336"/>
    </row>
    <row r="40" spans="9:18" ht="25.5">
      <c r="I40" s="148" t="s">
        <v>816</v>
      </c>
      <c r="J40" s="193" t="s">
        <v>459</v>
      </c>
      <c r="K40" s="89">
        <v>77</v>
      </c>
      <c r="L40" s="89">
        <v>65</v>
      </c>
      <c r="M40" s="89">
        <v>1</v>
      </c>
      <c r="N40" s="89">
        <v>1</v>
      </c>
      <c r="O40" s="90">
        <v>144</v>
      </c>
      <c r="P40" s="198">
        <f t="shared" si="0"/>
        <v>0.9861111111111112</v>
      </c>
      <c r="Q40" s="335">
        <f t="shared" si="1"/>
        <v>0.013888888888888888</v>
      </c>
      <c r="R40" s="336"/>
    </row>
    <row r="41" spans="9:18" ht="25.5">
      <c r="I41" s="148" t="s">
        <v>816</v>
      </c>
      <c r="J41" s="193" t="s">
        <v>460</v>
      </c>
      <c r="K41" s="89">
        <v>76</v>
      </c>
      <c r="L41" s="89">
        <v>60</v>
      </c>
      <c r="M41" s="89">
        <v>8</v>
      </c>
      <c r="N41" s="89">
        <v>0</v>
      </c>
      <c r="O41" s="90">
        <v>144</v>
      </c>
      <c r="P41" s="198">
        <f t="shared" si="0"/>
        <v>0.9444444444444444</v>
      </c>
      <c r="Q41" s="335">
        <f t="shared" si="1"/>
        <v>0.05555555555555555</v>
      </c>
      <c r="R41" s="336"/>
    </row>
    <row r="42" spans="9:18" ht="15" customHeight="1">
      <c r="I42" s="148" t="s">
        <v>816</v>
      </c>
      <c r="J42" s="193" t="s">
        <v>858</v>
      </c>
      <c r="K42" s="89">
        <v>100</v>
      </c>
      <c r="L42" s="89">
        <v>40</v>
      </c>
      <c r="M42" s="89">
        <v>4</v>
      </c>
      <c r="N42" s="89">
        <v>0</v>
      </c>
      <c r="O42" s="90">
        <v>144</v>
      </c>
      <c r="P42" s="198">
        <f t="shared" si="0"/>
        <v>0.9722222222222222</v>
      </c>
      <c r="Q42" s="335">
        <f t="shared" si="1"/>
        <v>0.027777777777777776</v>
      </c>
      <c r="R42" s="336"/>
    </row>
    <row r="43" spans="9:18" ht="38.25">
      <c r="I43" s="148" t="s">
        <v>816</v>
      </c>
      <c r="J43" s="193" t="s">
        <v>462</v>
      </c>
      <c r="K43" s="89">
        <v>63</v>
      </c>
      <c r="L43" s="89">
        <v>69</v>
      </c>
      <c r="M43" s="89">
        <v>11</v>
      </c>
      <c r="N43" s="89">
        <v>1</v>
      </c>
      <c r="O43" s="90">
        <v>144</v>
      </c>
      <c r="P43" s="198">
        <f t="shared" si="0"/>
        <v>0.9166666666666666</v>
      </c>
      <c r="Q43" s="335">
        <f t="shared" si="1"/>
        <v>0.08333333333333333</v>
      </c>
      <c r="R43" s="336"/>
    </row>
    <row r="44" spans="9:18" ht="25.5">
      <c r="I44" s="148" t="s">
        <v>816</v>
      </c>
      <c r="J44" s="193" t="s">
        <v>468</v>
      </c>
      <c r="K44" s="89">
        <v>75</v>
      </c>
      <c r="L44" s="89">
        <v>58</v>
      </c>
      <c r="M44" s="89">
        <v>11</v>
      </c>
      <c r="N44" s="89">
        <v>0</v>
      </c>
      <c r="O44" s="90">
        <v>144</v>
      </c>
      <c r="P44" s="198">
        <f t="shared" si="0"/>
        <v>0.9236111111111112</v>
      </c>
      <c r="Q44" s="335">
        <f t="shared" si="1"/>
        <v>0.0763888888888889</v>
      </c>
      <c r="R44" s="336"/>
    </row>
    <row r="45" spans="9:18" ht="25.5">
      <c r="I45" s="148" t="s">
        <v>816</v>
      </c>
      <c r="J45" s="193" t="s">
        <v>492</v>
      </c>
      <c r="K45" s="89">
        <v>71</v>
      </c>
      <c r="L45" s="89">
        <v>65</v>
      </c>
      <c r="M45" s="89">
        <v>8</v>
      </c>
      <c r="N45" s="89">
        <v>0</v>
      </c>
      <c r="O45" s="90">
        <v>144</v>
      </c>
      <c r="P45" s="198">
        <f t="shared" si="0"/>
        <v>0.9444444444444444</v>
      </c>
      <c r="Q45" s="335">
        <f t="shared" si="1"/>
        <v>0.05555555555555555</v>
      </c>
      <c r="R45" s="336"/>
    </row>
    <row r="46" spans="9:18" ht="25.5">
      <c r="I46" s="148" t="s">
        <v>816</v>
      </c>
      <c r="J46" s="193" t="s">
        <v>859</v>
      </c>
      <c r="K46" s="89">
        <v>58</v>
      </c>
      <c r="L46" s="89">
        <v>72</v>
      </c>
      <c r="M46" s="89">
        <v>12</v>
      </c>
      <c r="N46" s="89">
        <v>2</v>
      </c>
      <c r="O46" s="90">
        <v>144</v>
      </c>
      <c r="P46" s="198">
        <f t="shared" si="0"/>
        <v>0.9027777777777778</v>
      </c>
      <c r="Q46" s="335">
        <f t="shared" si="1"/>
        <v>0.09722222222222222</v>
      </c>
      <c r="R46" s="336"/>
    </row>
    <row r="47" spans="9:18" ht="25.5">
      <c r="I47" s="148" t="s">
        <v>816</v>
      </c>
      <c r="J47" s="193" t="s">
        <v>860</v>
      </c>
      <c r="K47" s="89">
        <v>41</v>
      </c>
      <c r="L47" s="89">
        <v>77</v>
      </c>
      <c r="M47" s="89">
        <v>23</v>
      </c>
      <c r="N47" s="89">
        <v>3</v>
      </c>
      <c r="O47" s="90">
        <v>144</v>
      </c>
      <c r="P47" s="198">
        <f t="shared" si="0"/>
        <v>0.8194444444444444</v>
      </c>
      <c r="Q47" s="335">
        <f t="shared" si="1"/>
        <v>0.18055555555555555</v>
      </c>
      <c r="R47" s="336"/>
    </row>
    <row r="48" spans="9:18" ht="25.5">
      <c r="I48" s="148" t="s">
        <v>816</v>
      </c>
      <c r="J48" s="193" t="s">
        <v>465</v>
      </c>
      <c r="K48" s="89">
        <v>54</v>
      </c>
      <c r="L48" s="89">
        <v>70</v>
      </c>
      <c r="M48" s="89">
        <v>17</v>
      </c>
      <c r="N48" s="89">
        <v>3</v>
      </c>
      <c r="O48" s="90">
        <v>144</v>
      </c>
      <c r="P48" s="198">
        <f t="shared" si="0"/>
        <v>0.8611111111111112</v>
      </c>
      <c r="Q48" s="335">
        <f t="shared" si="1"/>
        <v>0.1388888888888889</v>
      </c>
      <c r="R48" s="336"/>
    </row>
    <row r="49" spans="9:18" ht="25.5">
      <c r="I49" s="148" t="s">
        <v>816</v>
      </c>
      <c r="J49" s="193" t="s">
        <v>466</v>
      </c>
      <c r="K49" s="89">
        <v>60</v>
      </c>
      <c r="L49" s="89">
        <v>66</v>
      </c>
      <c r="M49" s="89">
        <v>16</v>
      </c>
      <c r="N49" s="89">
        <v>2</v>
      </c>
      <c r="O49" s="90">
        <v>144</v>
      </c>
      <c r="P49" s="198">
        <f t="shared" si="0"/>
        <v>0.875</v>
      </c>
      <c r="Q49" s="335">
        <f t="shared" si="1"/>
        <v>0.125</v>
      </c>
      <c r="R49" s="336"/>
    </row>
    <row r="50" spans="9:18" ht="25.5">
      <c r="I50" s="148" t="s">
        <v>816</v>
      </c>
      <c r="J50" s="193" t="s">
        <v>861</v>
      </c>
      <c r="K50" s="89">
        <v>52</v>
      </c>
      <c r="L50" s="89">
        <v>67</v>
      </c>
      <c r="M50" s="89">
        <v>20</v>
      </c>
      <c r="N50" s="89">
        <v>5</v>
      </c>
      <c r="O50" s="90">
        <v>144</v>
      </c>
      <c r="P50" s="198">
        <f t="shared" si="0"/>
        <v>0.8263888888888888</v>
      </c>
      <c r="Q50" s="335">
        <f t="shared" si="1"/>
        <v>0.1736111111111111</v>
      </c>
      <c r="R50" s="336"/>
    </row>
    <row r="51" spans="9:18" ht="25.5">
      <c r="I51" s="148" t="s">
        <v>816</v>
      </c>
      <c r="J51" s="193" t="s">
        <v>502</v>
      </c>
      <c r="K51" s="89">
        <v>61</v>
      </c>
      <c r="L51" s="89">
        <v>60</v>
      </c>
      <c r="M51" s="89">
        <v>21</v>
      </c>
      <c r="N51" s="89">
        <v>2</v>
      </c>
      <c r="O51" s="90">
        <v>144</v>
      </c>
      <c r="P51" s="198">
        <f t="shared" si="0"/>
        <v>0.8402777777777778</v>
      </c>
      <c r="Q51" s="335">
        <f t="shared" si="1"/>
        <v>0.1597222222222222</v>
      </c>
      <c r="R51" s="336"/>
    </row>
    <row r="52" spans="9:18" ht="25.5">
      <c r="I52" s="148" t="s">
        <v>816</v>
      </c>
      <c r="J52" s="193" t="s">
        <v>470</v>
      </c>
      <c r="K52" s="89">
        <v>85</v>
      </c>
      <c r="L52" s="89">
        <v>54</v>
      </c>
      <c r="M52" s="89">
        <v>2</v>
      </c>
      <c r="N52" s="89">
        <v>3</v>
      </c>
      <c r="O52" s="90">
        <v>144</v>
      </c>
      <c r="P52" s="198">
        <f t="shared" si="0"/>
        <v>0.9652777777777778</v>
      </c>
      <c r="Q52" s="335">
        <f t="shared" si="1"/>
        <v>0.034722222222222224</v>
      </c>
      <c r="R52" s="336"/>
    </row>
    <row r="53" spans="9:18" ht="25.5">
      <c r="I53" s="148" t="s">
        <v>816</v>
      </c>
      <c r="J53" s="193" t="s">
        <v>862</v>
      </c>
      <c r="K53" s="280">
        <v>54</v>
      </c>
      <c r="L53" s="280">
        <v>72</v>
      </c>
      <c r="M53" s="280">
        <v>15</v>
      </c>
      <c r="N53" s="280">
        <v>3</v>
      </c>
      <c r="O53" s="90">
        <v>144</v>
      </c>
      <c r="P53" s="198">
        <f t="shared" si="0"/>
        <v>0.875</v>
      </c>
      <c r="Q53" s="335">
        <f t="shared" si="1"/>
        <v>0.125</v>
      </c>
      <c r="R53" s="336"/>
    </row>
    <row r="54" spans="9:18" ht="25.5">
      <c r="I54" s="148" t="s">
        <v>816</v>
      </c>
      <c r="J54" s="193" t="s">
        <v>863</v>
      </c>
      <c r="K54" s="280">
        <v>54</v>
      </c>
      <c r="L54" s="280">
        <v>72</v>
      </c>
      <c r="M54" s="280">
        <v>13</v>
      </c>
      <c r="N54" s="280">
        <v>5</v>
      </c>
      <c r="O54" s="90">
        <v>144</v>
      </c>
      <c r="P54" s="198">
        <f t="shared" si="0"/>
        <v>0.875</v>
      </c>
      <c r="Q54" s="335">
        <f t="shared" si="1"/>
        <v>0.125</v>
      </c>
      <c r="R54" s="336"/>
    </row>
    <row r="55" spans="9:18" ht="25.5">
      <c r="I55" s="148" t="s">
        <v>816</v>
      </c>
      <c r="J55" s="193" t="s">
        <v>471</v>
      </c>
      <c r="K55" s="280">
        <v>65</v>
      </c>
      <c r="L55" s="280">
        <v>66</v>
      </c>
      <c r="M55" s="280">
        <v>10</v>
      </c>
      <c r="N55" s="280">
        <v>3</v>
      </c>
      <c r="O55" s="90">
        <v>144</v>
      </c>
      <c r="P55" s="198">
        <f t="shared" si="0"/>
        <v>0.9097222222222222</v>
      </c>
      <c r="Q55" s="335">
        <f t="shared" si="1"/>
        <v>0.09027777777777778</v>
      </c>
      <c r="R55" s="336"/>
    </row>
    <row r="56" spans="9:18" ht="25.5">
      <c r="I56" s="148" t="s">
        <v>816</v>
      </c>
      <c r="J56" s="193" t="s">
        <v>472</v>
      </c>
      <c r="K56" s="280">
        <v>66</v>
      </c>
      <c r="L56" s="280">
        <v>63</v>
      </c>
      <c r="M56" s="280">
        <v>12</v>
      </c>
      <c r="N56" s="280">
        <v>3</v>
      </c>
      <c r="O56" s="90">
        <v>144</v>
      </c>
      <c r="P56" s="198">
        <f t="shared" si="0"/>
        <v>0.8958333333333334</v>
      </c>
      <c r="Q56" s="335">
        <f t="shared" si="1"/>
        <v>0.10416666666666667</v>
      </c>
      <c r="R56" s="336"/>
    </row>
    <row r="57" spans="9:18" ht="25.5">
      <c r="I57" s="148" t="s">
        <v>816</v>
      </c>
      <c r="J57" s="193" t="s">
        <v>474</v>
      </c>
      <c r="K57" s="280">
        <v>65</v>
      </c>
      <c r="L57" s="280">
        <v>71</v>
      </c>
      <c r="M57" s="280">
        <v>8</v>
      </c>
      <c r="N57" s="280">
        <v>0</v>
      </c>
      <c r="O57" s="90">
        <v>144</v>
      </c>
      <c r="P57" s="198">
        <f t="shared" si="0"/>
        <v>0.9444444444444444</v>
      </c>
      <c r="Q57" s="335">
        <f t="shared" si="1"/>
        <v>0.05555555555555555</v>
      </c>
      <c r="R57" s="336"/>
    </row>
    <row r="58" spans="9:18" ht="25.5">
      <c r="I58" s="148" t="s">
        <v>816</v>
      </c>
      <c r="J58" s="193" t="s">
        <v>475</v>
      </c>
      <c r="K58" s="280">
        <v>68</v>
      </c>
      <c r="L58" s="280">
        <v>68</v>
      </c>
      <c r="M58" s="280">
        <v>5</v>
      </c>
      <c r="N58" s="280">
        <v>3</v>
      </c>
      <c r="O58" s="90">
        <v>144</v>
      </c>
      <c r="P58" s="198">
        <f t="shared" si="0"/>
        <v>0.9444444444444444</v>
      </c>
      <c r="Q58" s="335">
        <f t="shared" si="1"/>
        <v>0.05555555555555555</v>
      </c>
      <c r="R58" s="336"/>
    </row>
    <row r="59" spans="9:18" ht="25.5">
      <c r="I59" s="148" t="s">
        <v>816</v>
      </c>
      <c r="J59" s="193" t="s">
        <v>476</v>
      </c>
      <c r="K59" s="280">
        <v>68</v>
      </c>
      <c r="L59" s="280">
        <v>64</v>
      </c>
      <c r="M59" s="280">
        <v>11</v>
      </c>
      <c r="N59" s="280">
        <v>1</v>
      </c>
      <c r="O59" s="90">
        <v>144</v>
      </c>
      <c r="P59" s="198">
        <f t="shared" si="0"/>
        <v>0.9166666666666666</v>
      </c>
      <c r="Q59" s="335">
        <f t="shared" si="1"/>
        <v>0.08333333333333333</v>
      </c>
      <c r="R59" s="336"/>
    </row>
    <row r="60" spans="9:18" ht="25.5">
      <c r="I60" s="148" t="s">
        <v>816</v>
      </c>
      <c r="J60" s="193" t="s">
        <v>481</v>
      </c>
      <c r="K60" s="280">
        <v>69</v>
      </c>
      <c r="L60" s="280">
        <v>65</v>
      </c>
      <c r="M60" s="280">
        <v>10</v>
      </c>
      <c r="N60" s="280">
        <v>0</v>
      </c>
      <c r="O60" s="90">
        <v>144</v>
      </c>
      <c r="P60" s="198">
        <f t="shared" si="0"/>
        <v>0.9305555555555556</v>
      </c>
      <c r="Q60" s="335">
        <f t="shared" si="1"/>
        <v>0.06944444444444445</v>
      </c>
      <c r="R60" s="336"/>
    </row>
    <row r="61" spans="9:18" ht="25.5">
      <c r="I61" s="148" t="s">
        <v>816</v>
      </c>
      <c r="J61" s="193" t="s">
        <v>477</v>
      </c>
      <c r="K61" s="280">
        <v>70</v>
      </c>
      <c r="L61" s="280">
        <v>68</v>
      </c>
      <c r="M61" s="280">
        <v>5</v>
      </c>
      <c r="N61" s="280">
        <v>1</v>
      </c>
      <c r="O61" s="90">
        <v>144</v>
      </c>
      <c r="P61" s="198">
        <f t="shared" si="0"/>
        <v>0.9583333333333334</v>
      </c>
      <c r="Q61" s="335">
        <f t="shared" si="1"/>
        <v>0.041666666666666664</v>
      </c>
      <c r="R61" s="336"/>
    </row>
    <row r="62" spans="9:18" ht="25.5">
      <c r="I62" s="148" t="s">
        <v>816</v>
      </c>
      <c r="J62" s="193" t="s">
        <v>479</v>
      </c>
      <c r="K62" s="280">
        <v>82</v>
      </c>
      <c r="L62" s="280">
        <v>57</v>
      </c>
      <c r="M62" s="280">
        <v>4</v>
      </c>
      <c r="N62" s="280">
        <v>1</v>
      </c>
      <c r="O62" s="90">
        <v>144</v>
      </c>
      <c r="P62" s="198">
        <f t="shared" si="0"/>
        <v>0.9652777777777778</v>
      </c>
      <c r="Q62" s="335">
        <f t="shared" si="1"/>
        <v>0.034722222222222224</v>
      </c>
      <c r="R62" s="336"/>
    </row>
    <row r="63" spans="9:18" ht="25.5">
      <c r="I63" s="148" t="s">
        <v>816</v>
      </c>
      <c r="J63" s="193" t="s">
        <v>482</v>
      </c>
      <c r="K63" s="280">
        <v>91</v>
      </c>
      <c r="L63" s="280">
        <v>50</v>
      </c>
      <c r="M63" s="280">
        <v>2</v>
      </c>
      <c r="N63" s="280">
        <v>1</v>
      </c>
      <c r="O63" s="90">
        <v>144</v>
      </c>
      <c r="P63" s="198">
        <f t="shared" si="0"/>
        <v>0.9791666666666666</v>
      </c>
      <c r="Q63" s="335">
        <f t="shared" si="1"/>
        <v>0.020833333333333332</v>
      </c>
      <c r="R63" s="336"/>
    </row>
    <row r="64" spans="9:18" ht="25.5">
      <c r="I64" s="148" t="s">
        <v>816</v>
      </c>
      <c r="J64" s="193" t="s">
        <v>483</v>
      </c>
      <c r="K64" s="280">
        <v>72</v>
      </c>
      <c r="L64" s="280">
        <v>67</v>
      </c>
      <c r="M64" s="280">
        <v>3</v>
      </c>
      <c r="N64" s="280">
        <v>2</v>
      </c>
      <c r="O64" s="90">
        <v>144</v>
      </c>
      <c r="P64" s="198">
        <f t="shared" si="0"/>
        <v>0.9652777777777778</v>
      </c>
      <c r="Q64" s="335">
        <f t="shared" si="1"/>
        <v>0.034722222222222224</v>
      </c>
      <c r="R64" s="336"/>
    </row>
    <row r="65" spans="9:18" ht="25.5">
      <c r="I65" s="148" t="s">
        <v>816</v>
      </c>
      <c r="J65" s="193" t="s">
        <v>821</v>
      </c>
      <c r="K65" s="280">
        <v>62</v>
      </c>
      <c r="L65" s="280">
        <v>69</v>
      </c>
      <c r="M65" s="280">
        <v>10</v>
      </c>
      <c r="N65" s="280">
        <v>3</v>
      </c>
      <c r="O65" s="90">
        <v>144</v>
      </c>
      <c r="P65" s="198">
        <f t="shared" si="0"/>
        <v>0.9097222222222222</v>
      </c>
      <c r="Q65" s="335">
        <f t="shared" si="1"/>
        <v>0.09027777777777778</v>
      </c>
      <c r="R65" s="336"/>
    </row>
    <row r="66" spans="9:18" ht="25.5">
      <c r="I66" s="148" t="s">
        <v>816</v>
      </c>
      <c r="J66" s="193" t="s">
        <v>485</v>
      </c>
      <c r="K66" s="280">
        <v>88</v>
      </c>
      <c r="L66" s="280">
        <v>51</v>
      </c>
      <c r="M66" s="280">
        <v>4</v>
      </c>
      <c r="N66" s="280">
        <v>1</v>
      </c>
      <c r="O66" s="90">
        <v>144</v>
      </c>
      <c r="P66" s="198">
        <f t="shared" si="0"/>
        <v>0.9652777777777778</v>
      </c>
      <c r="Q66" s="335">
        <f t="shared" si="1"/>
        <v>0.034722222222222224</v>
      </c>
      <c r="R66" s="336"/>
    </row>
    <row r="67" spans="9:18" ht="25.5">
      <c r="I67" s="148" t="s">
        <v>816</v>
      </c>
      <c r="J67" s="193" t="s">
        <v>487</v>
      </c>
      <c r="K67" s="280">
        <v>96</v>
      </c>
      <c r="L67" s="280">
        <v>42</v>
      </c>
      <c r="M67" s="280">
        <v>4</v>
      </c>
      <c r="N67" s="280">
        <v>2</v>
      </c>
      <c r="O67" s="90">
        <v>144</v>
      </c>
      <c r="P67" s="198">
        <f aca="true" t="shared" si="2" ref="P67">(K67+L67)/O67</f>
        <v>0.9583333333333334</v>
      </c>
      <c r="Q67" s="335">
        <f aca="true" t="shared" si="3" ref="Q67">(M67+N67)/O67</f>
        <v>0.041666666666666664</v>
      </c>
      <c r="R67" s="336"/>
    </row>
    <row r="68" spans="9:18" ht="25.5">
      <c r="I68" s="148" t="s">
        <v>816</v>
      </c>
      <c r="J68" s="193" t="s">
        <v>822</v>
      </c>
      <c r="K68" s="280">
        <v>72</v>
      </c>
      <c r="L68" s="280">
        <v>63</v>
      </c>
      <c r="M68" s="280">
        <v>6</v>
      </c>
      <c r="N68" s="280">
        <v>3</v>
      </c>
      <c r="O68" s="90">
        <v>144</v>
      </c>
      <c r="P68" s="198">
        <f aca="true" t="shared" si="4" ref="P68">(K68+L68)/O68</f>
        <v>0.9375</v>
      </c>
      <c r="Q68" s="335">
        <f aca="true" t="shared" si="5" ref="Q68">(M68+N68)/O68</f>
        <v>0.0625</v>
      </c>
      <c r="R68" s="336"/>
    </row>
    <row r="69" spans="9:18" ht="25.5">
      <c r="I69" s="148" t="s">
        <v>371</v>
      </c>
      <c r="J69" s="193" t="s">
        <v>823</v>
      </c>
      <c r="K69" s="280">
        <v>24</v>
      </c>
      <c r="L69" s="280">
        <v>13</v>
      </c>
      <c r="M69" s="280">
        <v>2</v>
      </c>
      <c r="N69" s="280">
        <v>1</v>
      </c>
      <c r="O69" s="90">
        <f>N69+M69+L69+K69</f>
        <v>40</v>
      </c>
      <c r="P69" s="198">
        <f t="shared" si="0"/>
        <v>0.925</v>
      </c>
      <c r="Q69" s="335">
        <f t="shared" si="1"/>
        <v>0.075</v>
      </c>
      <c r="R69" s="336"/>
    </row>
    <row r="70" spans="9:18" ht="25.5">
      <c r="I70" s="148" t="s">
        <v>371</v>
      </c>
      <c r="J70" s="193" t="s">
        <v>824</v>
      </c>
      <c r="K70" s="280">
        <v>30</v>
      </c>
      <c r="L70" s="280">
        <v>9</v>
      </c>
      <c r="M70" s="280">
        <v>1</v>
      </c>
      <c r="N70" s="280">
        <v>0</v>
      </c>
      <c r="O70" s="90">
        <f aca="true" t="shared" si="6" ref="O70:O81">N70+M70+L70+K70</f>
        <v>40</v>
      </c>
      <c r="P70" s="198">
        <f t="shared" si="0"/>
        <v>0.975</v>
      </c>
      <c r="Q70" s="335">
        <f t="shared" si="1"/>
        <v>0.025</v>
      </c>
      <c r="R70" s="336"/>
    </row>
    <row r="71" spans="9:18" ht="38.25">
      <c r="I71" s="148" t="s">
        <v>371</v>
      </c>
      <c r="J71" s="193" t="s">
        <v>825</v>
      </c>
      <c r="K71" s="280">
        <v>15</v>
      </c>
      <c r="L71" s="280">
        <v>21</v>
      </c>
      <c r="M71" s="280">
        <v>4</v>
      </c>
      <c r="N71" s="280">
        <v>0</v>
      </c>
      <c r="O71" s="90">
        <f t="shared" si="6"/>
        <v>40</v>
      </c>
      <c r="P71" s="198">
        <f t="shared" si="0"/>
        <v>0.9</v>
      </c>
      <c r="Q71" s="335">
        <f t="shared" si="1"/>
        <v>0.1</v>
      </c>
      <c r="R71" s="336"/>
    </row>
    <row r="72" spans="9:18" ht="25.5">
      <c r="I72" s="148" t="s">
        <v>371</v>
      </c>
      <c r="J72" s="193" t="s">
        <v>826</v>
      </c>
      <c r="K72" s="280">
        <v>20</v>
      </c>
      <c r="L72" s="280">
        <v>15</v>
      </c>
      <c r="M72" s="280">
        <v>4</v>
      </c>
      <c r="N72" s="280">
        <v>1</v>
      </c>
      <c r="O72" s="90">
        <f t="shared" si="6"/>
        <v>40</v>
      </c>
      <c r="P72" s="198">
        <f t="shared" si="0"/>
        <v>0.875</v>
      </c>
      <c r="Q72" s="335">
        <f t="shared" si="1"/>
        <v>0.125</v>
      </c>
      <c r="R72" s="336"/>
    </row>
    <row r="73" spans="9:18" ht="25.5">
      <c r="I73" s="148" t="s">
        <v>371</v>
      </c>
      <c r="J73" s="193" t="s">
        <v>827</v>
      </c>
      <c r="K73" s="280">
        <v>35</v>
      </c>
      <c r="L73" s="280">
        <v>4</v>
      </c>
      <c r="M73" s="280">
        <v>1</v>
      </c>
      <c r="N73" s="280">
        <v>0</v>
      </c>
      <c r="O73" s="90">
        <f t="shared" si="6"/>
        <v>40</v>
      </c>
      <c r="P73" s="198">
        <f t="shared" si="0"/>
        <v>0.975</v>
      </c>
      <c r="Q73" s="335">
        <f t="shared" si="1"/>
        <v>0.025</v>
      </c>
      <c r="R73" s="336"/>
    </row>
    <row r="74" spans="9:18" ht="25.5">
      <c r="I74" s="148" t="s">
        <v>371</v>
      </c>
      <c r="J74" s="193" t="s">
        <v>828</v>
      </c>
      <c r="K74" s="280">
        <v>21</v>
      </c>
      <c r="L74" s="280">
        <v>15</v>
      </c>
      <c r="M74" s="280">
        <v>2</v>
      </c>
      <c r="N74" s="280">
        <v>2</v>
      </c>
      <c r="O74" s="90">
        <f t="shared" si="6"/>
        <v>40</v>
      </c>
      <c r="P74" s="198">
        <f t="shared" si="0"/>
        <v>0.9</v>
      </c>
      <c r="Q74" s="335">
        <f t="shared" si="1"/>
        <v>0.1</v>
      </c>
      <c r="R74" s="336"/>
    </row>
    <row r="75" spans="9:18" ht="25.5">
      <c r="I75" s="148" t="s">
        <v>371</v>
      </c>
      <c r="J75" s="193" t="s">
        <v>829</v>
      </c>
      <c r="K75" s="280">
        <v>21</v>
      </c>
      <c r="L75" s="280">
        <v>14</v>
      </c>
      <c r="M75" s="280">
        <v>4</v>
      </c>
      <c r="N75" s="280">
        <v>1</v>
      </c>
      <c r="O75" s="90">
        <f t="shared" si="6"/>
        <v>40</v>
      </c>
      <c r="P75" s="198">
        <f t="shared" si="0"/>
        <v>0.875</v>
      </c>
      <c r="Q75" s="335">
        <f t="shared" si="1"/>
        <v>0.125</v>
      </c>
      <c r="R75" s="336"/>
    </row>
    <row r="76" spans="9:18" ht="25.5">
      <c r="I76" s="148" t="s">
        <v>371</v>
      </c>
      <c r="J76" s="193" t="s">
        <v>830</v>
      </c>
      <c r="K76" s="280">
        <v>31</v>
      </c>
      <c r="L76" s="280">
        <v>5</v>
      </c>
      <c r="M76" s="280">
        <v>3</v>
      </c>
      <c r="N76" s="280">
        <v>1</v>
      </c>
      <c r="O76" s="90">
        <f t="shared" si="6"/>
        <v>40</v>
      </c>
      <c r="P76" s="198">
        <f t="shared" si="0"/>
        <v>0.9</v>
      </c>
      <c r="Q76" s="335">
        <f t="shared" si="1"/>
        <v>0.1</v>
      </c>
      <c r="R76" s="336"/>
    </row>
    <row r="77" spans="9:18" ht="25.5">
      <c r="I77" s="148" t="s">
        <v>371</v>
      </c>
      <c r="J77" s="193" t="s">
        <v>831</v>
      </c>
      <c r="K77" s="280">
        <v>26</v>
      </c>
      <c r="L77" s="280">
        <v>12</v>
      </c>
      <c r="M77" s="280">
        <v>2</v>
      </c>
      <c r="N77" s="280">
        <v>0</v>
      </c>
      <c r="O77" s="90">
        <f t="shared" si="6"/>
        <v>40</v>
      </c>
      <c r="P77" s="198">
        <f t="shared" si="0"/>
        <v>0.95</v>
      </c>
      <c r="Q77" s="335">
        <f t="shared" si="1"/>
        <v>0.05</v>
      </c>
      <c r="R77" s="336"/>
    </row>
    <row r="78" spans="9:18" ht="25.5">
      <c r="I78" s="148" t="s">
        <v>371</v>
      </c>
      <c r="J78" s="193" t="s">
        <v>832</v>
      </c>
      <c r="K78" s="280">
        <v>15</v>
      </c>
      <c r="L78" s="280">
        <v>21</v>
      </c>
      <c r="M78" s="280">
        <v>4</v>
      </c>
      <c r="N78" s="280">
        <v>0</v>
      </c>
      <c r="O78" s="90">
        <f t="shared" si="6"/>
        <v>40</v>
      </c>
      <c r="P78" s="198">
        <f t="shared" si="0"/>
        <v>0.9</v>
      </c>
      <c r="Q78" s="335">
        <f t="shared" si="1"/>
        <v>0.1</v>
      </c>
      <c r="R78" s="336"/>
    </row>
    <row r="79" spans="9:18" ht="25.5">
      <c r="I79" s="148" t="s">
        <v>371</v>
      </c>
      <c r="J79" s="193" t="s">
        <v>833</v>
      </c>
      <c r="K79" s="280">
        <v>15</v>
      </c>
      <c r="L79" s="280">
        <v>22</v>
      </c>
      <c r="M79" s="280">
        <v>3</v>
      </c>
      <c r="N79" s="280">
        <v>0</v>
      </c>
      <c r="O79" s="90">
        <f t="shared" si="6"/>
        <v>40</v>
      </c>
      <c r="P79" s="198">
        <f t="shared" si="0"/>
        <v>0.925</v>
      </c>
      <c r="Q79" s="335">
        <f t="shared" si="1"/>
        <v>0.075</v>
      </c>
      <c r="R79" s="336"/>
    </row>
    <row r="80" spans="9:18" ht="25.5">
      <c r="I80" s="148" t="s">
        <v>371</v>
      </c>
      <c r="J80" s="193" t="s">
        <v>834</v>
      </c>
      <c r="K80" s="280">
        <v>15</v>
      </c>
      <c r="L80" s="280">
        <v>21</v>
      </c>
      <c r="M80" s="280">
        <v>4</v>
      </c>
      <c r="N80" s="280">
        <v>0</v>
      </c>
      <c r="O80" s="90">
        <f t="shared" si="6"/>
        <v>40</v>
      </c>
      <c r="P80" s="198">
        <f t="shared" si="0"/>
        <v>0.9</v>
      </c>
      <c r="Q80" s="335">
        <f t="shared" si="1"/>
        <v>0.1</v>
      </c>
      <c r="R80" s="336"/>
    </row>
    <row r="81" spans="9:18" ht="25.5">
      <c r="I81" s="148" t="s">
        <v>371</v>
      </c>
      <c r="J81" s="193" t="s">
        <v>835</v>
      </c>
      <c r="K81" s="280">
        <v>25</v>
      </c>
      <c r="L81" s="280">
        <v>14</v>
      </c>
      <c r="M81" s="280">
        <v>1</v>
      </c>
      <c r="N81" s="280">
        <v>0</v>
      </c>
      <c r="O81" s="90">
        <f t="shared" si="6"/>
        <v>40</v>
      </c>
      <c r="P81" s="198">
        <f t="shared" si="0"/>
        <v>0.975</v>
      </c>
      <c r="Q81" s="335">
        <f t="shared" si="1"/>
        <v>0.025</v>
      </c>
      <c r="R81" s="336"/>
    </row>
    <row r="82" spans="9:18" ht="38.25">
      <c r="I82" s="148" t="s">
        <v>836</v>
      </c>
      <c r="J82" s="193" t="s">
        <v>456</v>
      </c>
      <c r="K82" s="280">
        <v>21</v>
      </c>
      <c r="L82" s="280">
        <v>17</v>
      </c>
      <c r="M82" s="280">
        <v>0</v>
      </c>
      <c r="N82" s="280">
        <v>0</v>
      </c>
      <c r="O82" s="90">
        <f aca="true" t="shared" si="7" ref="O82:O116">K82+L82+M82+N82</f>
        <v>38</v>
      </c>
      <c r="P82" s="198">
        <f t="shared" si="0"/>
        <v>1</v>
      </c>
      <c r="Q82" s="335">
        <f t="shared" si="1"/>
        <v>0</v>
      </c>
      <c r="R82" s="336"/>
    </row>
    <row r="83" spans="9:18" ht="38.25">
      <c r="I83" s="148" t="s">
        <v>836</v>
      </c>
      <c r="J83" s="193" t="s">
        <v>817</v>
      </c>
      <c r="K83" s="280">
        <v>23</v>
      </c>
      <c r="L83" s="280">
        <v>12</v>
      </c>
      <c r="M83" s="280">
        <v>2</v>
      </c>
      <c r="N83" s="280">
        <v>1</v>
      </c>
      <c r="O83" s="90">
        <f t="shared" si="7"/>
        <v>38</v>
      </c>
      <c r="P83" s="198">
        <f t="shared" si="0"/>
        <v>0.9210526315789473</v>
      </c>
      <c r="Q83" s="335">
        <f t="shared" si="1"/>
        <v>0.07894736842105263</v>
      </c>
      <c r="R83" s="336"/>
    </row>
    <row r="84" spans="9:18" ht="38.25">
      <c r="I84" s="148" t="s">
        <v>836</v>
      </c>
      <c r="J84" s="194" t="s">
        <v>489</v>
      </c>
      <c r="K84" s="280">
        <v>16</v>
      </c>
      <c r="L84" s="280">
        <v>15</v>
      </c>
      <c r="M84" s="280">
        <v>6</v>
      </c>
      <c r="N84" s="280">
        <v>1</v>
      </c>
      <c r="O84" s="90">
        <f t="shared" si="7"/>
        <v>38</v>
      </c>
      <c r="P84" s="281">
        <f t="shared" si="0"/>
        <v>0.8157894736842105</v>
      </c>
      <c r="Q84" s="335">
        <f t="shared" si="1"/>
        <v>0.18421052631578946</v>
      </c>
      <c r="R84" s="336"/>
    </row>
    <row r="85" spans="9:18" ht="38.25">
      <c r="I85" s="148" t="s">
        <v>836</v>
      </c>
      <c r="J85" s="193" t="s">
        <v>490</v>
      </c>
      <c r="K85" s="280">
        <v>25</v>
      </c>
      <c r="L85" s="280">
        <v>11</v>
      </c>
      <c r="M85" s="280">
        <v>1</v>
      </c>
      <c r="N85" s="280">
        <v>1</v>
      </c>
      <c r="O85" s="90">
        <f t="shared" si="7"/>
        <v>38</v>
      </c>
      <c r="P85" s="198">
        <f t="shared" si="0"/>
        <v>0.9473684210526315</v>
      </c>
      <c r="Q85" s="335">
        <f t="shared" si="1"/>
        <v>0.05263157894736842</v>
      </c>
      <c r="R85" s="336"/>
    </row>
    <row r="86" spans="9:18" ht="38.25">
      <c r="I86" s="148" t="s">
        <v>836</v>
      </c>
      <c r="J86" s="193" t="s">
        <v>461</v>
      </c>
      <c r="K86" s="280">
        <v>30</v>
      </c>
      <c r="L86" s="280">
        <v>8</v>
      </c>
      <c r="M86" s="280">
        <v>0</v>
      </c>
      <c r="N86" s="280">
        <v>0</v>
      </c>
      <c r="O86" s="90">
        <f t="shared" si="7"/>
        <v>38</v>
      </c>
      <c r="P86" s="198">
        <f t="shared" si="0"/>
        <v>1</v>
      </c>
      <c r="Q86" s="335">
        <f t="shared" si="1"/>
        <v>0</v>
      </c>
      <c r="R86" s="336"/>
    </row>
    <row r="87" spans="9:18" ht="38.25">
      <c r="I87" s="148" t="s">
        <v>836</v>
      </c>
      <c r="J87" s="193" t="s">
        <v>491</v>
      </c>
      <c r="K87" s="280">
        <v>24</v>
      </c>
      <c r="L87" s="280">
        <v>12</v>
      </c>
      <c r="M87" s="280">
        <v>2</v>
      </c>
      <c r="N87" s="280">
        <v>0</v>
      </c>
      <c r="O87" s="90">
        <f t="shared" si="7"/>
        <v>38</v>
      </c>
      <c r="P87" s="198">
        <f t="shared" si="0"/>
        <v>0.9473684210526315</v>
      </c>
      <c r="Q87" s="335">
        <f t="shared" si="1"/>
        <v>0.05263157894736842</v>
      </c>
      <c r="R87" s="336"/>
    </row>
    <row r="88" spans="9:18" ht="38.25">
      <c r="I88" s="148" t="s">
        <v>836</v>
      </c>
      <c r="J88" s="193" t="s">
        <v>468</v>
      </c>
      <c r="K88" s="280">
        <v>29</v>
      </c>
      <c r="L88" s="280">
        <v>7</v>
      </c>
      <c r="M88" s="280">
        <v>2</v>
      </c>
      <c r="N88" s="280">
        <v>0</v>
      </c>
      <c r="O88" s="90">
        <f t="shared" si="7"/>
        <v>38</v>
      </c>
      <c r="P88" s="198">
        <f t="shared" si="0"/>
        <v>0.9473684210526315</v>
      </c>
      <c r="Q88" s="335">
        <f t="shared" si="1"/>
        <v>0.05263157894736842</v>
      </c>
      <c r="R88" s="336"/>
    </row>
    <row r="89" spans="9:18" ht="38.25">
      <c r="I89" s="148" t="s">
        <v>836</v>
      </c>
      <c r="J89" s="193" t="s">
        <v>492</v>
      </c>
      <c r="K89" s="280">
        <v>21</v>
      </c>
      <c r="L89" s="280">
        <v>16</v>
      </c>
      <c r="M89" s="280">
        <v>1</v>
      </c>
      <c r="N89" s="280">
        <v>0</v>
      </c>
      <c r="O89" s="90">
        <f t="shared" si="7"/>
        <v>38</v>
      </c>
      <c r="P89" s="198">
        <f t="shared" si="0"/>
        <v>0.9736842105263158</v>
      </c>
      <c r="Q89" s="335">
        <f t="shared" si="1"/>
        <v>0.02631578947368421</v>
      </c>
      <c r="R89" s="336"/>
    </row>
    <row r="90" spans="9:18" ht="38.25">
      <c r="I90" s="148" t="s">
        <v>836</v>
      </c>
      <c r="J90" s="193" t="s">
        <v>837</v>
      </c>
      <c r="K90" s="280">
        <v>18</v>
      </c>
      <c r="L90" s="280">
        <v>16</v>
      </c>
      <c r="M90" s="280">
        <v>3</v>
      </c>
      <c r="N90" s="280">
        <v>1</v>
      </c>
      <c r="O90" s="90">
        <f t="shared" si="7"/>
        <v>38</v>
      </c>
      <c r="P90" s="198">
        <f t="shared" si="0"/>
        <v>0.8947368421052632</v>
      </c>
      <c r="Q90" s="335">
        <f t="shared" si="1"/>
        <v>0.10526315789473684</v>
      </c>
      <c r="R90" s="336"/>
    </row>
    <row r="91" spans="9:18" ht="38.25">
      <c r="I91" s="148" t="s">
        <v>836</v>
      </c>
      <c r="J91" s="193" t="s">
        <v>838</v>
      </c>
      <c r="K91" s="280">
        <v>11</v>
      </c>
      <c r="L91" s="280">
        <v>20</v>
      </c>
      <c r="M91" s="280">
        <v>3</v>
      </c>
      <c r="N91" s="280">
        <v>4</v>
      </c>
      <c r="O91" s="90">
        <f t="shared" si="7"/>
        <v>38</v>
      </c>
      <c r="P91" s="198">
        <f t="shared" si="0"/>
        <v>0.8157894736842105</v>
      </c>
      <c r="Q91" s="335">
        <f t="shared" si="1"/>
        <v>0.18421052631578946</v>
      </c>
      <c r="R91" s="336"/>
    </row>
    <row r="92" spans="9:18" ht="38.25">
      <c r="I92" s="148" t="s">
        <v>836</v>
      </c>
      <c r="J92" s="193" t="s">
        <v>493</v>
      </c>
      <c r="K92" s="280">
        <v>25</v>
      </c>
      <c r="L92" s="280">
        <v>11</v>
      </c>
      <c r="M92" s="280">
        <v>2</v>
      </c>
      <c r="N92" s="280">
        <v>0</v>
      </c>
      <c r="O92" s="90">
        <f t="shared" si="7"/>
        <v>38</v>
      </c>
      <c r="P92" s="198">
        <f t="shared" si="0"/>
        <v>0.9473684210526315</v>
      </c>
      <c r="Q92" s="335">
        <f t="shared" si="1"/>
        <v>0.05263157894736842</v>
      </c>
      <c r="R92" s="336"/>
    </row>
    <row r="93" spans="9:18" ht="38.25">
      <c r="I93" s="148" t="s">
        <v>836</v>
      </c>
      <c r="J93" s="193" t="s">
        <v>494</v>
      </c>
      <c r="K93" s="280">
        <v>10</v>
      </c>
      <c r="L93" s="280">
        <v>20</v>
      </c>
      <c r="M93" s="280">
        <v>7</v>
      </c>
      <c r="N93" s="280">
        <v>1</v>
      </c>
      <c r="O93" s="90">
        <f t="shared" si="7"/>
        <v>38</v>
      </c>
      <c r="P93" s="198">
        <f t="shared" si="0"/>
        <v>0.7894736842105263</v>
      </c>
      <c r="Q93" s="335">
        <f t="shared" si="1"/>
        <v>0.21052631578947367</v>
      </c>
      <c r="R93" s="336"/>
    </row>
    <row r="94" spans="9:18" ht="38.25">
      <c r="I94" s="148" t="s">
        <v>836</v>
      </c>
      <c r="J94" s="193" t="s">
        <v>495</v>
      </c>
      <c r="K94" s="280">
        <v>15</v>
      </c>
      <c r="L94" s="280">
        <v>21</v>
      </c>
      <c r="M94" s="280">
        <v>2</v>
      </c>
      <c r="N94" s="280">
        <v>0</v>
      </c>
      <c r="O94" s="90">
        <f t="shared" si="7"/>
        <v>38</v>
      </c>
      <c r="P94" s="198">
        <f t="shared" si="0"/>
        <v>0.9473684210526315</v>
      </c>
      <c r="Q94" s="335">
        <f t="shared" si="1"/>
        <v>0.05263157894736842</v>
      </c>
      <c r="R94" s="336"/>
    </row>
    <row r="95" spans="9:18" ht="38.25">
      <c r="I95" s="148" t="s">
        <v>836</v>
      </c>
      <c r="J95" s="193" t="s">
        <v>496</v>
      </c>
      <c r="K95" s="280">
        <v>15</v>
      </c>
      <c r="L95" s="280">
        <v>16</v>
      </c>
      <c r="M95" s="280">
        <v>6</v>
      </c>
      <c r="N95" s="280">
        <v>1</v>
      </c>
      <c r="O95" s="90">
        <f t="shared" si="7"/>
        <v>38</v>
      </c>
      <c r="P95" s="198">
        <f t="shared" si="0"/>
        <v>0.8157894736842105</v>
      </c>
      <c r="Q95" s="335">
        <f t="shared" si="1"/>
        <v>0.18421052631578946</v>
      </c>
      <c r="R95" s="336"/>
    </row>
    <row r="96" spans="9:18" ht="38.25">
      <c r="I96" s="148" t="s">
        <v>836</v>
      </c>
      <c r="J96" s="193" t="s">
        <v>497</v>
      </c>
      <c r="K96" s="280">
        <v>18</v>
      </c>
      <c r="L96" s="280">
        <v>18</v>
      </c>
      <c r="M96" s="280">
        <v>2</v>
      </c>
      <c r="N96" s="280">
        <v>0</v>
      </c>
      <c r="O96" s="90">
        <f t="shared" si="7"/>
        <v>38</v>
      </c>
      <c r="P96" s="198">
        <f t="shared" si="0"/>
        <v>0.9473684210526315</v>
      </c>
      <c r="Q96" s="335">
        <f t="shared" si="1"/>
        <v>0.05263157894736842</v>
      </c>
      <c r="R96" s="336"/>
    </row>
    <row r="97" spans="9:18" ht="38.25">
      <c r="I97" s="148" t="s">
        <v>836</v>
      </c>
      <c r="J97" s="193" t="s">
        <v>498</v>
      </c>
      <c r="K97" s="280">
        <v>16</v>
      </c>
      <c r="L97" s="280">
        <v>17</v>
      </c>
      <c r="M97" s="280">
        <v>5</v>
      </c>
      <c r="N97" s="280">
        <v>0</v>
      </c>
      <c r="O97" s="90">
        <f t="shared" si="7"/>
        <v>38</v>
      </c>
      <c r="P97" s="198">
        <f t="shared" si="0"/>
        <v>0.868421052631579</v>
      </c>
      <c r="Q97" s="335">
        <f t="shared" si="1"/>
        <v>0.13157894736842105</v>
      </c>
      <c r="R97" s="336"/>
    </row>
    <row r="98" spans="9:18" ht="38.25">
      <c r="I98" s="148" t="s">
        <v>836</v>
      </c>
      <c r="J98" s="193" t="s">
        <v>499</v>
      </c>
      <c r="K98" s="280">
        <v>17</v>
      </c>
      <c r="L98" s="280">
        <v>13</v>
      </c>
      <c r="M98" s="280">
        <v>7</v>
      </c>
      <c r="N98" s="280">
        <v>1</v>
      </c>
      <c r="O98" s="90">
        <f t="shared" si="7"/>
        <v>38</v>
      </c>
      <c r="P98" s="198">
        <f t="shared" si="0"/>
        <v>0.7894736842105263</v>
      </c>
      <c r="Q98" s="337">
        <f t="shared" si="1"/>
        <v>0.21052631578947367</v>
      </c>
      <c r="R98" s="338"/>
    </row>
    <row r="99" spans="9:18" ht="38.25">
      <c r="I99" s="148" t="s">
        <v>836</v>
      </c>
      <c r="J99" s="193" t="s">
        <v>500</v>
      </c>
      <c r="K99" s="280">
        <v>23</v>
      </c>
      <c r="L99" s="280">
        <v>11</v>
      </c>
      <c r="M99" s="280">
        <v>2</v>
      </c>
      <c r="N99" s="280">
        <v>2</v>
      </c>
      <c r="O99" s="90">
        <f t="shared" si="7"/>
        <v>38</v>
      </c>
      <c r="P99" s="198">
        <f t="shared" si="0"/>
        <v>0.8947368421052632</v>
      </c>
      <c r="Q99" s="335">
        <f t="shared" si="1"/>
        <v>0.10526315789473684</v>
      </c>
      <c r="R99" s="336"/>
    </row>
    <row r="100" spans="9:18" ht="38.25">
      <c r="I100" s="148" t="s">
        <v>836</v>
      </c>
      <c r="J100" s="193" t="s">
        <v>501</v>
      </c>
      <c r="K100" s="280">
        <v>18</v>
      </c>
      <c r="L100" s="280">
        <v>16</v>
      </c>
      <c r="M100" s="280">
        <v>3</v>
      </c>
      <c r="N100" s="280">
        <v>1</v>
      </c>
      <c r="O100" s="90">
        <f t="shared" si="7"/>
        <v>38</v>
      </c>
      <c r="P100" s="198">
        <f t="shared" si="0"/>
        <v>0.8947368421052632</v>
      </c>
      <c r="Q100" s="335">
        <f t="shared" si="1"/>
        <v>0.10526315789473684</v>
      </c>
      <c r="R100" s="336"/>
    </row>
    <row r="101" spans="9:18" ht="38.25">
      <c r="I101" s="148" t="s">
        <v>836</v>
      </c>
      <c r="J101" s="193" t="s">
        <v>502</v>
      </c>
      <c r="K101" s="280">
        <v>16</v>
      </c>
      <c r="L101" s="280">
        <v>18</v>
      </c>
      <c r="M101" s="280">
        <v>4</v>
      </c>
      <c r="N101" s="280">
        <v>0</v>
      </c>
      <c r="O101" s="90">
        <f t="shared" si="7"/>
        <v>38</v>
      </c>
      <c r="P101" s="198">
        <f t="shared" si="0"/>
        <v>0.8947368421052632</v>
      </c>
      <c r="Q101" s="335">
        <f t="shared" si="1"/>
        <v>0.10526315789473684</v>
      </c>
      <c r="R101" s="336"/>
    </row>
    <row r="102" spans="9:18" ht="38.25">
      <c r="I102" s="148" t="s">
        <v>836</v>
      </c>
      <c r="J102" s="193" t="s">
        <v>331</v>
      </c>
      <c r="K102" s="280">
        <v>30</v>
      </c>
      <c r="L102" s="280">
        <v>6</v>
      </c>
      <c r="M102" s="280">
        <v>1</v>
      </c>
      <c r="N102" s="280">
        <v>1</v>
      </c>
      <c r="O102" s="90">
        <f t="shared" si="7"/>
        <v>38</v>
      </c>
      <c r="P102" s="198">
        <f t="shared" si="0"/>
        <v>0.9473684210526315</v>
      </c>
      <c r="Q102" s="335">
        <f t="shared" si="1"/>
        <v>0.05263157894736842</v>
      </c>
      <c r="R102" s="336"/>
    </row>
    <row r="103" spans="9:18" ht="38.25">
      <c r="I103" s="148" t="s">
        <v>836</v>
      </c>
      <c r="J103" s="193" t="s">
        <v>471</v>
      </c>
      <c r="K103" s="280">
        <v>25</v>
      </c>
      <c r="L103" s="280">
        <v>13</v>
      </c>
      <c r="M103" s="280">
        <v>0</v>
      </c>
      <c r="N103" s="280">
        <v>0</v>
      </c>
      <c r="O103" s="90">
        <f t="shared" si="7"/>
        <v>38</v>
      </c>
      <c r="P103" s="198">
        <f aca="true" t="shared" si="8" ref="P103:P139">(K103+L103)/O103</f>
        <v>1</v>
      </c>
      <c r="Q103" s="335">
        <f aca="true" t="shared" si="9" ref="Q103:Q139">(M103+N103)/O103</f>
        <v>0</v>
      </c>
      <c r="R103" s="336"/>
    </row>
    <row r="104" spans="9:18" ht="38.25">
      <c r="I104" s="148" t="s">
        <v>836</v>
      </c>
      <c r="J104" s="193" t="s">
        <v>472</v>
      </c>
      <c r="K104" s="280">
        <v>24</v>
      </c>
      <c r="L104" s="280">
        <v>12</v>
      </c>
      <c r="M104" s="280">
        <v>1</v>
      </c>
      <c r="N104" s="280">
        <v>1</v>
      </c>
      <c r="O104" s="90">
        <f t="shared" si="7"/>
        <v>38</v>
      </c>
      <c r="P104" s="198">
        <f t="shared" si="8"/>
        <v>0.9473684210526315</v>
      </c>
      <c r="Q104" s="335">
        <f t="shared" si="9"/>
        <v>0.05263157894736842</v>
      </c>
      <c r="R104" s="336"/>
    </row>
    <row r="105" spans="9:18" ht="38.25">
      <c r="I105" s="148" t="s">
        <v>836</v>
      </c>
      <c r="J105" s="193" t="s">
        <v>474</v>
      </c>
      <c r="K105" s="280">
        <v>23</v>
      </c>
      <c r="L105" s="280">
        <v>14</v>
      </c>
      <c r="M105" s="280">
        <v>1</v>
      </c>
      <c r="N105" s="280">
        <v>0</v>
      </c>
      <c r="O105" s="90">
        <f t="shared" si="7"/>
        <v>38</v>
      </c>
      <c r="P105" s="198">
        <f t="shared" si="8"/>
        <v>0.9736842105263158</v>
      </c>
      <c r="Q105" s="335">
        <f t="shared" si="9"/>
        <v>0.02631578947368421</v>
      </c>
      <c r="R105" s="336"/>
    </row>
    <row r="106" spans="9:18" ht="38.25">
      <c r="I106" s="148" t="s">
        <v>836</v>
      </c>
      <c r="J106" s="193" t="s">
        <v>475</v>
      </c>
      <c r="K106" s="280">
        <v>26</v>
      </c>
      <c r="L106" s="280">
        <v>9</v>
      </c>
      <c r="M106" s="280">
        <v>3</v>
      </c>
      <c r="N106" s="280">
        <v>0</v>
      </c>
      <c r="O106" s="90">
        <f t="shared" si="7"/>
        <v>38</v>
      </c>
      <c r="P106" s="198">
        <f t="shared" si="8"/>
        <v>0.9210526315789473</v>
      </c>
      <c r="Q106" s="335">
        <f t="shared" si="9"/>
        <v>0.07894736842105263</v>
      </c>
      <c r="R106" s="336"/>
    </row>
    <row r="107" spans="9:18" ht="38.25">
      <c r="I107" s="148" t="s">
        <v>836</v>
      </c>
      <c r="J107" s="193" t="s">
        <v>476</v>
      </c>
      <c r="K107" s="280">
        <v>24</v>
      </c>
      <c r="L107" s="280">
        <v>13</v>
      </c>
      <c r="M107" s="280">
        <v>1</v>
      </c>
      <c r="N107" s="280">
        <v>0</v>
      </c>
      <c r="O107" s="90">
        <f t="shared" si="7"/>
        <v>38</v>
      </c>
      <c r="P107" s="198">
        <f t="shared" si="8"/>
        <v>0.9736842105263158</v>
      </c>
      <c r="Q107" s="335">
        <f t="shared" si="9"/>
        <v>0.02631578947368421</v>
      </c>
      <c r="R107" s="336"/>
    </row>
    <row r="108" spans="9:18" ht="38.25">
      <c r="I108" s="148" t="s">
        <v>836</v>
      </c>
      <c r="J108" s="193" t="s">
        <v>477</v>
      </c>
      <c r="K108" s="280">
        <v>31</v>
      </c>
      <c r="L108" s="280">
        <v>7</v>
      </c>
      <c r="M108" s="280">
        <v>0</v>
      </c>
      <c r="N108" s="280">
        <v>0</v>
      </c>
      <c r="O108" s="90">
        <f t="shared" si="7"/>
        <v>38</v>
      </c>
      <c r="P108" s="198">
        <f t="shared" si="8"/>
        <v>1</v>
      </c>
      <c r="Q108" s="335">
        <f t="shared" si="9"/>
        <v>0</v>
      </c>
      <c r="R108" s="336"/>
    </row>
    <row r="109" spans="9:18" ht="38.25">
      <c r="I109" s="148" t="s">
        <v>836</v>
      </c>
      <c r="J109" s="193" t="s">
        <v>479</v>
      </c>
      <c r="K109" s="280">
        <v>31</v>
      </c>
      <c r="L109" s="280">
        <v>7</v>
      </c>
      <c r="M109" s="280">
        <v>0</v>
      </c>
      <c r="N109" s="280">
        <v>0</v>
      </c>
      <c r="O109" s="90">
        <f t="shared" si="7"/>
        <v>38</v>
      </c>
      <c r="P109" s="198">
        <f t="shared" si="8"/>
        <v>1</v>
      </c>
      <c r="Q109" s="335">
        <f t="shared" si="9"/>
        <v>0</v>
      </c>
      <c r="R109" s="336"/>
    </row>
    <row r="110" spans="9:18" ht="38.25">
      <c r="I110" s="148" t="s">
        <v>836</v>
      </c>
      <c r="J110" s="193" t="s">
        <v>481</v>
      </c>
      <c r="K110" s="280">
        <v>23</v>
      </c>
      <c r="L110" s="280">
        <v>15</v>
      </c>
      <c r="M110" s="280">
        <v>0</v>
      </c>
      <c r="N110" s="280">
        <v>0</v>
      </c>
      <c r="O110" s="90">
        <f t="shared" si="7"/>
        <v>38</v>
      </c>
      <c r="P110" s="198">
        <f t="shared" si="8"/>
        <v>1</v>
      </c>
      <c r="Q110" s="335">
        <f t="shared" si="9"/>
        <v>0</v>
      </c>
      <c r="R110" s="336"/>
    </row>
    <row r="111" spans="9:18" ht="38.25">
      <c r="I111" s="148" t="s">
        <v>836</v>
      </c>
      <c r="J111" s="193" t="s">
        <v>482</v>
      </c>
      <c r="K111" s="280">
        <v>33</v>
      </c>
      <c r="L111" s="280">
        <v>5</v>
      </c>
      <c r="M111" s="280">
        <v>0</v>
      </c>
      <c r="N111" s="280">
        <v>0</v>
      </c>
      <c r="O111" s="90">
        <f t="shared" si="7"/>
        <v>38</v>
      </c>
      <c r="P111" s="198">
        <f t="shared" si="8"/>
        <v>1</v>
      </c>
      <c r="Q111" s="335">
        <f t="shared" si="9"/>
        <v>0</v>
      </c>
      <c r="R111" s="336"/>
    </row>
    <row r="112" spans="9:18" ht="38.25">
      <c r="I112" s="148" t="s">
        <v>836</v>
      </c>
      <c r="J112" s="193" t="s">
        <v>483</v>
      </c>
      <c r="K112" s="280">
        <v>26</v>
      </c>
      <c r="L112" s="280">
        <v>9</v>
      </c>
      <c r="M112" s="280">
        <v>2</v>
      </c>
      <c r="N112" s="280">
        <v>1</v>
      </c>
      <c r="O112" s="90">
        <f t="shared" si="7"/>
        <v>38</v>
      </c>
      <c r="P112" s="198">
        <f t="shared" si="8"/>
        <v>0.9210526315789473</v>
      </c>
      <c r="Q112" s="335">
        <f t="shared" si="9"/>
        <v>0.07894736842105263</v>
      </c>
      <c r="R112" s="336"/>
    </row>
    <row r="113" spans="9:18" ht="38.25">
      <c r="I113" s="148" t="s">
        <v>836</v>
      </c>
      <c r="J113" s="193" t="s">
        <v>821</v>
      </c>
      <c r="K113" s="280">
        <v>23</v>
      </c>
      <c r="L113" s="280">
        <v>13</v>
      </c>
      <c r="M113" s="280">
        <v>2</v>
      </c>
      <c r="N113" s="280">
        <v>0</v>
      </c>
      <c r="O113" s="90">
        <f t="shared" si="7"/>
        <v>38</v>
      </c>
      <c r="P113" s="198">
        <f t="shared" si="8"/>
        <v>0.9473684210526315</v>
      </c>
      <c r="Q113" s="335">
        <f t="shared" si="9"/>
        <v>0.05263157894736842</v>
      </c>
      <c r="R113" s="336"/>
    </row>
    <row r="114" spans="9:18" ht="38.25">
      <c r="I114" s="148" t="s">
        <v>836</v>
      </c>
      <c r="J114" s="193" t="s">
        <v>485</v>
      </c>
      <c r="K114" s="280">
        <v>30</v>
      </c>
      <c r="L114" s="280">
        <v>8</v>
      </c>
      <c r="M114" s="280">
        <v>0</v>
      </c>
      <c r="N114" s="280">
        <v>0</v>
      </c>
      <c r="O114" s="90">
        <f t="shared" si="7"/>
        <v>38</v>
      </c>
      <c r="P114" s="198">
        <f t="shared" si="8"/>
        <v>1</v>
      </c>
      <c r="Q114" s="335">
        <f t="shared" si="9"/>
        <v>0</v>
      </c>
      <c r="R114" s="336"/>
    </row>
    <row r="115" spans="9:18" ht="38.25">
      <c r="I115" s="148" t="s">
        <v>836</v>
      </c>
      <c r="J115" s="193" t="s">
        <v>487</v>
      </c>
      <c r="K115" s="280">
        <v>30</v>
      </c>
      <c r="L115" s="280">
        <v>7</v>
      </c>
      <c r="M115" s="280">
        <v>1</v>
      </c>
      <c r="N115" s="280">
        <v>0</v>
      </c>
      <c r="O115" s="90">
        <f t="shared" si="7"/>
        <v>38</v>
      </c>
      <c r="P115" s="198">
        <f t="shared" si="8"/>
        <v>0.9736842105263158</v>
      </c>
      <c r="Q115" s="335">
        <f t="shared" si="9"/>
        <v>0.02631578947368421</v>
      </c>
      <c r="R115" s="336"/>
    </row>
    <row r="116" spans="9:18" ht="38.25">
      <c r="I116" s="148" t="s">
        <v>836</v>
      </c>
      <c r="J116" s="193" t="s">
        <v>822</v>
      </c>
      <c r="K116" s="280">
        <v>23</v>
      </c>
      <c r="L116" s="280">
        <v>12</v>
      </c>
      <c r="M116" s="280">
        <v>3</v>
      </c>
      <c r="N116" s="280">
        <v>0</v>
      </c>
      <c r="O116" s="90">
        <f t="shared" si="7"/>
        <v>38</v>
      </c>
      <c r="P116" s="198">
        <f t="shared" si="8"/>
        <v>0.9210526315789473</v>
      </c>
      <c r="Q116" s="335">
        <f t="shared" si="9"/>
        <v>0.07894736842105263</v>
      </c>
      <c r="R116" s="336"/>
    </row>
    <row r="117" spans="9:18" ht="25.5">
      <c r="I117" s="156" t="s">
        <v>402</v>
      </c>
      <c r="J117" s="193" t="s">
        <v>508</v>
      </c>
      <c r="K117" s="280">
        <v>15</v>
      </c>
      <c r="L117" s="280">
        <v>16</v>
      </c>
      <c r="M117" s="280">
        <v>0</v>
      </c>
      <c r="N117" s="280">
        <v>0</v>
      </c>
      <c r="O117" s="90">
        <f>K117+L117+M117+N117</f>
        <v>31</v>
      </c>
      <c r="P117" s="198">
        <f t="shared" si="8"/>
        <v>1</v>
      </c>
      <c r="Q117" s="335">
        <f t="shared" si="9"/>
        <v>0</v>
      </c>
      <c r="R117" s="336"/>
    </row>
    <row r="118" spans="9:18" ht="25.5">
      <c r="I118" s="156" t="s">
        <v>402</v>
      </c>
      <c r="J118" s="193" t="s">
        <v>817</v>
      </c>
      <c r="K118" s="280">
        <v>13</v>
      </c>
      <c r="L118" s="280">
        <v>18</v>
      </c>
      <c r="M118" s="280">
        <v>0</v>
      </c>
      <c r="N118" s="280">
        <v>0</v>
      </c>
      <c r="O118" s="90">
        <f aca="true" t="shared" si="10" ref="O118:O139">K118+L118+M118+N118</f>
        <v>31</v>
      </c>
      <c r="P118" s="198">
        <f t="shared" si="8"/>
        <v>1</v>
      </c>
      <c r="Q118" s="335">
        <f t="shared" si="9"/>
        <v>0</v>
      </c>
      <c r="R118" s="336"/>
    </row>
    <row r="119" spans="9:18" ht="25.5">
      <c r="I119" s="156" t="s">
        <v>402</v>
      </c>
      <c r="J119" s="193" t="s">
        <v>509</v>
      </c>
      <c r="K119" s="280">
        <v>6</v>
      </c>
      <c r="L119" s="280">
        <v>19</v>
      </c>
      <c r="M119" s="280">
        <v>5</v>
      </c>
      <c r="N119" s="280">
        <v>1</v>
      </c>
      <c r="O119" s="90">
        <f t="shared" si="10"/>
        <v>31</v>
      </c>
      <c r="P119" s="198">
        <f t="shared" si="8"/>
        <v>0.8064516129032258</v>
      </c>
      <c r="Q119" s="335">
        <f t="shared" si="9"/>
        <v>0.1935483870967742</v>
      </c>
      <c r="R119" s="336"/>
    </row>
    <row r="120" spans="9:18" ht="25.5">
      <c r="I120" s="156" t="s">
        <v>402</v>
      </c>
      <c r="J120" s="193" t="s">
        <v>510</v>
      </c>
      <c r="K120" s="280">
        <v>3</v>
      </c>
      <c r="L120" s="280">
        <v>19</v>
      </c>
      <c r="M120" s="280">
        <v>7</v>
      </c>
      <c r="N120" s="280">
        <v>2</v>
      </c>
      <c r="O120" s="90">
        <f t="shared" si="10"/>
        <v>31</v>
      </c>
      <c r="P120" s="198">
        <f t="shared" si="8"/>
        <v>0.7096774193548387</v>
      </c>
      <c r="Q120" s="337">
        <f t="shared" si="9"/>
        <v>0.2903225806451613</v>
      </c>
      <c r="R120" s="338"/>
    </row>
    <row r="121" spans="9:18" ht="25.5">
      <c r="I121" s="156" t="s">
        <v>402</v>
      </c>
      <c r="J121" s="193" t="s">
        <v>406</v>
      </c>
      <c r="K121" s="280">
        <v>4</v>
      </c>
      <c r="L121" s="280">
        <v>20</v>
      </c>
      <c r="M121" s="280">
        <v>7</v>
      </c>
      <c r="N121" s="280">
        <v>0</v>
      </c>
      <c r="O121" s="90">
        <f t="shared" si="10"/>
        <v>31</v>
      </c>
      <c r="P121" s="198">
        <f t="shared" si="8"/>
        <v>0.7741935483870968</v>
      </c>
      <c r="Q121" s="337">
        <f t="shared" si="9"/>
        <v>0.22580645161290322</v>
      </c>
      <c r="R121" s="338"/>
    </row>
    <row r="122" spans="9:18" ht="38.25">
      <c r="I122" s="156" t="s">
        <v>402</v>
      </c>
      <c r="J122" s="193" t="s">
        <v>511</v>
      </c>
      <c r="K122" s="280">
        <v>7</v>
      </c>
      <c r="L122" s="280">
        <v>15</v>
      </c>
      <c r="M122" s="280">
        <v>9</v>
      </c>
      <c r="N122" s="280">
        <v>0</v>
      </c>
      <c r="O122" s="90">
        <f t="shared" si="10"/>
        <v>31</v>
      </c>
      <c r="P122" s="300">
        <f t="shared" si="8"/>
        <v>0.7096774193548387</v>
      </c>
      <c r="Q122" s="337">
        <f t="shared" si="9"/>
        <v>0.2903225806451613</v>
      </c>
      <c r="R122" s="338"/>
    </row>
    <row r="123" spans="9:18" ht="25.5">
      <c r="I123" s="156" t="s">
        <v>402</v>
      </c>
      <c r="J123" s="193" t="s">
        <v>837</v>
      </c>
      <c r="K123" s="280">
        <v>4</v>
      </c>
      <c r="L123" s="280">
        <v>25</v>
      </c>
      <c r="M123" s="280">
        <v>2</v>
      </c>
      <c r="N123" s="280">
        <v>0</v>
      </c>
      <c r="O123" s="90">
        <f t="shared" si="10"/>
        <v>31</v>
      </c>
      <c r="P123" s="198">
        <f t="shared" si="8"/>
        <v>0.9354838709677419</v>
      </c>
      <c r="Q123" s="335">
        <f t="shared" si="9"/>
        <v>0.06451612903225806</v>
      </c>
      <c r="R123" s="336"/>
    </row>
    <row r="124" spans="9:18" ht="25.5">
      <c r="I124" s="156" t="s">
        <v>402</v>
      </c>
      <c r="J124" s="193" t="s">
        <v>839</v>
      </c>
      <c r="K124" s="280">
        <v>5</v>
      </c>
      <c r="L124" s="280">
        <v>17</v>
      </c>
      <c r="M124" s="280">
        <v>7</v>
      </c>
      <c r="N124" s="280">
        <v>2</v>
      </c>
      <c r="O124" s="90">
        <f t="shared" si="10"/>
        <v>31</v>
      </c>
      <c r="P124" s="198">
        <f t="shared" si="8"/>
        <v>0.7096774193548387</v>
      </c>
      <c r="Q124" s="337">
        <f t="shared" si="9"/>
        <v>0.2903225806451613</v>
      </c>
      <c r="R124" s="338"/>
    </row>
    <row r="125" spans="9:18" ht="25.5">
      <c r="I125" s="156" t="s">
        <v>402</v>
      </c>
      <c r="J125" s="193" t="s">
        <v>513</v>
      </c>
      <c r="K125" s="280">
        <v>6</v>
      </c>
      <c r="L125" s="280">
        <v>20</v>
      </c>
      <c r="M125" s="280">
        <v>4</v>
      </c>
      <c r="N125" s="280">
        <v>1</v>
      </c>
      <c r="O125" s="90">
        <f t="shared" si="10"/>
        <v>31</v>
      </c>
      <c r="P125" s="198">
        <f t="shared" si="8"/>
        <v>0.8387096774193549</v>
      </c>
      <c r="Q125" s="335">
        <f t="shared" si="9"/>
        <v>0.16129032258064516</v>
      </c>
      <c r="R125" s="336"/>
    </row>
    <row r="126" spans="9:18" ht="25.5">
      <c r="I126" s="156" t="s">
        <v>402</v>
      </c>
      <c r="J126" s="193" t="s">
        <v>840</v>
      </c>
      <c r="K126" s="280">
        <v>2</v>
      </c>
      <c r="L126" s="280">
        <v>16</v>
      </c>
      <c r="M126" s="280">
        <v>10</v>
      </c>
      <c r="N126" s="280">
        <v>3</v>
      </c>
      <c r="O126" s="90">
        <f t="shared" si="10"/>
        <v>31</v>
      </c>
      <c r="P126" s="299">
        <f t="shared" si="8"/>
        <v>0.5806451612903226</v>
      </c>
      <c r="Q126" s="337">
        <f t="shared" si="9"/>
        <v>0.41935483870967744</v>
      </c>
      <c r="R126" s="338"/>
    </row>
    <row r="127" spans="9:18" ht="25.5">
      <c r="I127" s="156" t="s">
        <v>402</v>
      </c>
      <c r="J127" s="193" t="s">
        <v>515</v>
      </c>
      <c r="K127" s="280">
        <v>2</v>
      </c>
      <c r="L127" s="280">
        <v>23</v>
      </c>
      <c r="M127" s="280">
        <v>6</v>
      </c>
      <c r="N127" s="280">
        <v>0</v>
      </c>
      <c r="O127" s="90">
        <f t="shared" si="10"/>
        <v>31</v>
      </c>
      <c r="P127" s="198">
        <f t="shared" si="8"/>
        <v>0.8064516129032258</v>
      </c>
      <c r="Q127" s="335">
        <f t="shared" si="9"/>
        <v>0.1935483870967742</v>
      </c>
      <c r="R127" s="336"/>
    </row>
    <row r="128" spans="9:18" ht="25.5">
      <c r="I128" s="156" t="s">
        <v>402</v>
      </c>
      <c r="J128" s="193" t="s">
        <v>516</v>
      </c>
      <c r="K128" s="280">
        <v>4</v>
      </c>
      <c r="L128" s="280">
        <v>19</v>
      </c>
      <c r="M128" s="280">
        <v>8</v>
      </c>
      <c r="N128" s="280">
        <v>0</v>
      </c>
      <c r="O128" s="90">
        <f t="shared" si="10"/>
        <v>31</v>
      </c>
      <c r="P128" s="198">
        <f t="shared" si="8"/>
        <v>0.7419354838709677</v>
      </c>
      <c r="Q128" s="337">
        <f t="shared" si="9"/>
        <v>0.25806451612903225</v>
      </c>
      <c r="R128" s="338"/>
    </row>
    <row r="129" spans="9:18" ht="38.25">
      <c r="I129" s="156" t="s">
        <v>402</v>
      </c>
      <c r="J129" s="193" t="s">
        <v>517</v>
      </c>
      <c r="K129" s="280">
        <v>5</v>
      </c>
      <c r="L129" s="280">
        <v>20</v>
      </c>
      <c r="M129" s="280">
        <v>5</v>
      </c>
      <c r="N129" s="280">
        <v>1</v>
      </c>
      <c r="O129" s="90">
        <f t="shared" si="10"/>
        <v>31</v>
      </c>
      <c r="P129" s="198">
        <f t="shared" si="8"/>
        <v>0.8064516129032258</v>
      </c>
      <c r="Q129" s="335">
        <f t="shared" si="9"/>
        <v>0.1935483870967742</v>
      </c>
      <c r="R129" s="336"/>
    </row>
    <row r="130" spans="9:18" ht="25.5">
      <c r="I130" s="156" t="s">
        <v>402</v>
      </c>
      <c r="J130" s="193" t="s">
        <v>518</v>
      </c>
      <c r="K130" s="280">
        <v>8</v>
      </c>
      <c r="L130" s="280">
        <v>22</v>
      </c>
      <c r="M130" s="280">
        <v>1</v>
      </c>
      <c r="N130" s="280">
        <v>0</v>
      </c>
      <c r="O130" s="90">
        <f t="shared" si="10"/>
        <v>31</v>
      </c>
      <c r="P130" s="198">
        <f t="shared" si="8"/>
        <v>0.967741935483871</v>
      </c>
      <c r="Q130" s="335">
        <f t="shared" si="9"/>
        <v>0.03225806451612903</v>
      </c>
      <c r="R130" s="336"/>
    </row>
    <row r="131" spans="9:18" ht="25.5">
      <c r="I131" s="156" t="s">
        <v>402</v>
      </c>
      <c r="J131" s="193" t="s">
        <v>469</v>
      </c>
      <c r="K131" s="280">
        <v>5</v>
      </c>
      <c r="L131" s="280">
        <v>21</v>
      </c>
      <c r="M131" s="280">
        <v>5</v>
      </c>
      <c r="N131" s="280">
        <v>0</v>
      </c>
      <c r="O131" s="90">
        <f t="shared" si="10"/>
        <v>31</v>
      </c>
      <c r="P131" s="198">
        <f t="shared" si="8"/>
        <v>0.8387096774193549</v>
      </c>
      <c r="Q131" s="335">
        <f t="shared" si="9"/>
        <v>0.16129032258064516</v>
      </c>
      <c r="R131" s="336"/>
    </row>
    <row r="132" spans="9:18" ht="25.5">
      <c r="I132" s="156" t="s">
        <v>402</v>
      </c>
      <c r="J132" s="193" t="s">
        <v>519</v>
      </c>
      <c r="K132" s="280">
        <v>12</v>
      </c>
      <c r="L132" s="280">
        <v>13</v>
      </c>
      <c r="M132" s="280">
        <v>6</v>
      </c>
      <c r="N132" s="280">
        <v>0</v>
      </c>
      <c r="O132" s="90">
        <f t="shared" si="10"/>
        <v>31</v>
      </c>
      <c r="P132" s="198">
        <f t="shared" si="8"/>
        <v>0.8064516129032258</v>
      </c>
      <c r="Q132" s="335">
        <f t="shared" si="9"/>
        <v>0.1935483870967742</v>
      </c>
      <c r="R132" s="336"/>
    </row>
    <row r="133" spans="9:18" ht="15">
      <c r="I133" s="156" t="s">
        <v>402</v>
      </c>
      <c r="J133" s="193" t="s">
        <v>461</v>
      </c>
      <c r="K133" s="280">
        <v>15</v>
      </c>
      <c r="L133" s="280">
        <v>13</v>
      </c>
      <c r="M133" s="280">
        <v>3</v>
      </c>
      <c r="N133" s="280">
        <v>0</v>
      </c>
      <c r="O133" s="90">
        <f t="shared" si="10"/>
        <v>31</v>
      </c>
      <c r="P133" s="198">
        <f t="shared" si="8"/>
        <v>0.9032258064516129</v>
      </c>
      <c r="Q133" s="335">
        <f t="shared" si="9"/>
        <v>0.0967741935483871</v>
      </c>
      <c r="R133" s="336"/>
    </row>
    <row r="134" spans="9:18" ht="25.5">
      <c r="I134" s="156" t="s">
        <v>402</v>
      </c>
      <c r="J134" s="193" t="s">
        <v>520</v>
      </c>
      <c r="K134" s="280">
        <v>4</v>
      </c>
      <c r="L134" s="280">
        <v>20</v>
      </c>
      <c r="M134" s="280">
        <v>7</v>
      </c>
      <c r="N134" s="280">
        <v>0</v>
      </c>
      <c r="O134" s="90">
        <f t="shared" si="10"/>
        <v>31</v>
      </c>
      <c r="P134" s="198">
        <f t="shared" si="8"/>
        <v>0.7741935483870968</v>
      </c>
      <c r="Q134" s="337">
        <f t="shared" si="9"/>
        <v>0.22580645161290322</v>
      </c>
      <c r="R134" s="338"/>
    </row>
    <row r="135" spans="9:18" ht="15">
      <c r="I135" s="156" t="s">
        <v>402</v>
      </c>
      <c r="J135" s="193" t="s">
        <v>521</v>
      </c>
      <c r="K135" s="280">
        <v>3</v>
      </c>
      <c r="L135" s="280">
        <v>20</v>
      </c>
      <c r="M135" s="280">
        <v>8</v>
      </c>
      <c r="N135" s="280">
        <v>0</v>
      </c>
      <c r="O135" s="90">
        <f t="shared" si="10"/>
        <v>31</v>
      </c>
      <c r="P135" s="198">
        <f t="shared" si="8"/>
        <v>0.7419354838709677</v>
      </c>
      <c r="Q135" s="337">
        <f t="shared" si="9"/>
        <v>0.25806451612903225</v>
      </c>
      <c r="R135" s="338"/>
    </row>
    <row r="136" spans="9:18" ht="25.5">
      <c r="I136" s="156" t="s">
        <v>402</v>
      </c>
      <c r="J136" s="193" t="s">
        <v>496</v>
      </c>
      <c r="K136" s="280">
        <v>8</v>
      </c>
      <c r="L136" s="280">
        <v>18</v>
      </c>
      <c r="M136" s="280">
        <v>5</v>
      </c>
      <c r="N136" s="280">
        <v>0</v>
      </c>
      <c r="O136" s="90">
        <f t="shared" si="10"/>
        <v>31</v>
      </c>
      <c r="P136" s="198">
        <f t="shared" si="8"/>
        <v>0.8387096774193549</v>
      </c>
      <c r="Q136" s="335">
        <f t="shared" si="9"/>
        <v>0.16129032258064516</v>
      </c>
      <c r="R136" s="336"/>
    </row>
    <row r="137" spans="9:18" ht="15">
      <c r="I137" s="156" t="s">
        <v>402</v>
      </c>
      <c r="J137" s="193" t="s">
        <v>500</v>
      </c>
      <c r="K137" s="280">
        <v>8</v>
      </c>
      <c r="L137" s="280">
        <v>13</v>
      </c>
      <c r="M137" s="280">
        <v>10</v>
      </c>
      <c r="N137" s="280">
        <v>0</v>
      </c>
      <c r="O137" s="90">
        <f t="shared" si="10"/>
        <v>31</v>
      </c>
      <c r="P137" s="299">
        <f t="shared" si="8"/>
        <v>0.6774193548387096</v>
      </c>
      <c r="Q137" s="337">
        <f t="shared" si="9"/>
        <v>0.3225806451612903</v>
      </c>
      <c r="R137" s="338"/>
    </row>
    <row r="138" spans="9:18" ht="25.5">
      <c r="I138" s="156" t="s">
        <v>402</v>
      </c>
      <c r="J138" s="193" t="s">
        <v>501</v>
      </c>
      <c r="K138" s="280">
        <v>8</v>
      </c>
      <c r="L138" s="280">
        <v>21</v>
      </c>
      <c r="M138" s="280">
        <v>2</v>
      </c>
      <c r="N138" s="280">
        <v>0</v>
      </c>
      <c r="O138" s="90">
        <f t="shared" si="10"/>
        <v>31</v>
      </c>
      <c r="P138" s="198">
        <f t="shared" si="8"/>
        <v>0.9354838709677419</v>
      </c>
      <c r="Q138" s="335">
        <f t="shared" si="9"/>
        <v>0.06451612903225806</v>
      </c>
      <c r="R138" s="336"/>
    </row>
    <row r="139" spans="9:18" ht="15">
      <c r="I139" s="156" t="s">
        <v>402</v>
      </c>
      <c r="J139" s="193" t="s">
        <v>507</v>
      </c>
      <c r="K139" s="280">
        <v>11</v>
      </c>
      <c r="L139" s="280">
        <v>20</v>
      </c>
      <c r="M139" s="280">
        <v>0</v>
      </c>
      <c r="N139" s="280">
        <v>0</v>
      </c>
      <c r="O139" s="90">
        <f t="shared" si="10"/>
        <v>31</v>
      </c>
      <c r="P139" s="198">
        <f t="shared" si="8"/>
        <v>1</v>
      </c>
      <c r="Q139" s="335">
        <f t="shared" si="9"/>
        <v>0</v>
      </c>
      <c r="R139" s="336"/>
    </row>
    <row r="140" spans="15:18" ht="15">
      <c r="O140" s="181" t="s">
        <v>523</v>
      </c>
      <c r="P140" s="182">
        <f>AVERAGE(P36:P139)</f>
        <v>0.9020988873652285</v>
      </c>
      <c r="Q140" s="335">
        <f>AVERAGE(Q36:R139)</f>
        <v>0.09790111263477137</v>
      </c>
      <c r="R140" s="336"/>
    </row>
  </sheetData>
  <mergeCells count="135">
    <mergeCell ref="B8:D8"/>
    <mergeCell ref="E8:G8"/>
    <mergeCell ref="A1:G1"/>
    <mergeCell ref="A2:G5"/>
    <mergeCell ref="A6:G6"/>
    <mergeCell ref="B7:D7"/>
    <mergeCell ref="E7:G7"/>
    <mergeCell ref="A14:C15"/>
    <mergeCell ref="D14:G15"/>
    <mergeCell ref="A16:C16"/>
    <mergeCell ref="D16:G16"/>
    <mergeCell ref="A17:C18"/>
    <mergeCell ref="D17:G18"/>
    <mergeCell ref="A9:G9"/>
    <mergeCell ref="A10:G10"/>
    <mergeCell ref="A11:G11"/>
    <mergeCell ref="A12:G12"/>
    <mergeCell ref="A13:C13"/>
    <mergeCell ref="D13:G13"/>
    <mergeCell ref="J33:N33"/>
    <mergeCell ref="J34:J35"/>
    <mergeCell ref="K34:N34"/>
    <mergeCell ref="Q35:R35"/>
    <mergeCell ref="Q36:R36"/>
    <mergeCell ref="B29:F29"/>
    <mergeCell ref="A19:G19"/>
    <mergeCell ref="B23:C23"/>
    <mergeCell ref="A24:G24"/>
    <mergeCell ref="A25:G26"/>
    <mergeCell ref="A27:H27"/>
    <mergeCell ref="B28:F28"/>
    <mergeCell ref="Q42:R42"/>
    <mergeCell ref="Q43:R43"/>
    <mergeCell ref="Q44:R44"/>
    <mergeCell ref="Q45:R45"/>
    <mergeCell ref="Q46:R46"/>
    <mergeCell ref="Q37:R37"/>
    <mergeCell ref="Q38:R38"/>
    <mergeCell ref="Q39:R39"/>
    <mergeCell ref="Q40:R40"/>
    <mergeCell ref="Q41:R41"/>
    <mergeCell ref="Q52:R52"/>
    <mergeCell ref="Q53:R53"/>
    <mergeCell ref="Q54:R54"/>
    <mergeCell ref="Q55:R55"/>
    <mergeCell ref="Q56:R56"/>
    <mergeCell ref="Q47:R47"/>
    <mergeCell ref="Q48:R48"/>
    <mergeCell ref="Q49:R49"/>
    <mergeCell ref="Q50:R50"/>
    <mergeCell ref="Q51:R51"/>
    <mergeCell ref="Q62:R62"/>
    <mergeCell ref="Q63:R63"/>
    <mergeCell ref="Q64:R64"/>
    <mergeCell ref="Q65:R65"/>
    <mergeCell ref="Q66:R66"/>
    <mergeCell ref="Q57:R57"/>
    <mergeCell ref="Q58:R58"/>
    <mergeCell ref="Q59:R59"/>
    <mergeCell ref="Q60:R60"/>
    <mergeCell ref="Q61:R61"/>
    <mergeCell ref="Q74:R74"/>
    <mergeCell ref="Q75:R75"/>
    <mergeCell ref="Q76:R76"/>
    <mergeCell ref="Q77:R77"/>
    <mergeCell ref="Q78:R78"/>
    <mergeCell ref="Q69:R69"/>
    <mergeCell ref="Q70:R70"/>
    <mergeCell ref="Q71:R71"/>
    <mergeCell ref="Q72:R72"/>
    <mergeCell ref="Q73:R73"/>
    <mergeCell ref="Q84:R84"/>
    <mergeCell ref="Q85:R85"/>
    <mergeCell ref="Q86:R86"/>
    <mergeCell ref="Q87:R87"/>
    <mergeCell ref="Q88:R88"/>
    <mergeCell ref="Q79:R79"/>
    <mergeCell ref="Q80:R80"/>
    <mergeCell ref="Q81:R81"/>
    <mergeCell ref="Q82:R82"/>
    <mergeCell ref="Q83:R83"/>
    <mergeCell ref="Q94:R94"/>
    <mergeCell ref="Q95:R95"/>
    <mergeCell ref="Q96:R96"/>
    <mergeCell ref="Q97:R97"/>
    <mergeCell ref="Q98:R98"/>
    <mergeCell ref="Q89:R89"/>
    <mergeCell ref="Q90:R90"/>
    <mergeCell ref="Q91:R91"/>
    <mergeCell ref="Q92:R92"/>
    <mergeCell ref="Q93:R93"/>
    <mergeCell ref="Q104:R104"/>
    <mergeCell ref="Q105:R105"/>
    <mergeCell ref="Q106:R106"/>
    <mergeCell ref="Q107:R107"/>
    <mergeCell ref="Q108:R108"/>
    <mergeCell ref="Q99:R99"/>
    <mergeCell ref="Q100:R100"/>
    <mergeCell ref="Q101:R101"/>
    <mergeCell ref="Q102:R102"/>
    <mergeCell ref="Q103:R103"/>
    <mergeCell ref="Q114:R114"/>
    <mergeCell ref="Q115:R115"/>
    <mergeCell ref="Q116:R116"/>
    <mergeCell ref="Q117:R117"/>
    <mergeCell ref="Q118:R118"/>
    <mergeCell ref="Q109:R109"/>
    <mergeCell ref="Q110:R110"/>
    <mergeCell ref="Q111:R111"/>
    <mergeCell ref="Q112:R112"/>
    <mergeCell ref="Q113:R113"/>
    <mergeCell ref="Q67:R67"/>
    <mergeCell ref="Q68:R68"/>
    <mergeCell ref="Q139:R139"/>
    <mergeCell ref="Q140:R140"/>
    <mergeCell ref="Q134:R134"/>
    <mergeCell ref="Q135:R135"/>
    <mergeCell ref="Q136:R136"/>
    <mergeCell ref="Q137:R137"/>
    <mergeCell ref="Q138:R138"/>
    <mergeCell ref="Q129:R129"/>
    <mergeCell ref="Q130:R130"/>
    <mergeCell ref="Q131:R131"/>
    <mergeCell ref="Q132:R132"/>
    <mergeCell ref="Q133:R133"/>
    <mergeCell ref="Q124:R124"/>
    <mergeCell ref="Q125:R125"/>
    <mergeCell ref="Q126:R126"/>
    <mergeCell ref="Q127:R127"/>
    <mergeCell ref="Q128:R128"/>
    <mergeCell ref="Q119:R119"/>
    <mergeCell ref="Q120:R120"/>
    <mergeCell ref="Q121:R121"/>
    <mergeCell ref="Q122:R122"/>
    <mergeCell ref="Q123:R123"/>
  </mergeCells>
  <dataValidations count="1" disablePrompts="1">
    <dataValidation type="list" allowBlank="1" showInputMessage="1" showErrorMessage="1" sqref="HZ8 WUL8 WKP8 WAT8 VQX8 VHB8 UXF8 UNJ8 UDN8 TTR8 TJV8 SZZ8 SQD8 SGH8 RWL8 RMP8 RCT8 QSX8 QJB8 PZF8 PPJ8 PFN8 OVR8 OLV8 OBZ8 NSD8 NIH8 MYL8 MOP8 MET8 LUX8 LLB8 LBF8 KRJ8 KHN8 JXR8 JNV8 JDZ8 IUD8 IKH8 IAL8 HQP8 HGT8 GWX8 GNB8 GDF8 FTJ8 FJN8 EZR8 EPV8 EFZ8 DWD8 DMH8 DCL8 CSP8 CIT8 BYX8 BPB8 BFF8 AVJ8 ALN8 ABR8 RV8 E8">
      <formula1>#REF!</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L74"/>
  <sheetViews>
    <sheetView workbookViewId="0" topLeftCell="A1">
      <selection activeCell="I69" sqref="I69:I70"/>
    </sheetView>
  </sheetViews>
  <sheetFormatPr defaultColWidth="11.421875" defaultRowHeight="15"/>
  <cols>
    <col min="1" max="1" width="33.421875" style="23" customWidth="1"/>
    <col min="2" max="2" width="11.421875" style="23" customWidth="1"/>
    <col min="3" max="3" width="14.28125" style="23" customWidth="1"/>
    <col min="4" max="4" width="13.7109375" style="23" customWidth="1"/>
    <col min="5" max="5" width="14.28125" style="23" customWidth="1"/>
    <col min="6" max="6" width="12.57421875" style="23" customWidth="1"/>
    <col min="7" max="7" width="13.57421875" style="23" customWidth="1"/>
    <col min="8" max="8" width="14.7109375" style="23" customWidth="1"/>
    <col min="9" max="9" width="45.57421875" style="23" customWidth="1"/>
    <col min="10" max="13" width="19.421875" style="23" customWidth="1"/>
    <col min="14" max="14" width="26.28125" style="23" customWidth="1"/>
    <col min="15" max="15" width="19.4218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13.7109375" style="23" customWidth="1"/>
    <col min="261" max="261" width="14.28125" style="23" customWidth="1"/>
    <col min="262" max="262" width="12.57421875" style="23" customWidth="1"/>
    <col min="263" max="263" width="13.57421875" style="23" customWidth="1"/>
    <col min="264" max="264" width="14.7109375" style="23" customWidth="1"/>
    <col min="265" max="265" width="45.57421875" style="23" customWidth="1"/>
    <col min="266" max="271" width="19.4218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13.7109375" style="23" customWidth="1"/>
    <col min="517" max="517" width="14.28125" style="23" customWidth="1"/>
    <col min="518" max="518" width="12.57421875" style="23" customWidth="1"/>
    <col min="519" max="519" width="13.57421875" style="23" customWidth="1"/>
    <col min="520" max="520" width="14.7109375" style="23" customWidth="1"/>
    <col min="521" max="521" width="45.57421875" style="23" customWidth="1"/>
    <col min="522" max="527" width="19.4218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13.7109375" style="23" customWidth="1"/>
    <col min="773" max="773" width="14.28125" style="23" customWidth="1"/>
    <col min="774" max="774" width="12.57421875" style="23" customWidth="1"/>
    <col min="775" max="775" width="13.57421875" style="23" customWidth="1"/>
    <col min="776" max="776" width="14.7109375" style="23" customWidth="1"/>
    <col min="777" max="777" width="45.57421875" style="23" customWidth="1"/>
    <col min="778" max="783" width="19.4218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13.7109375" style="23" customWidth="1"/>
    <col min="1029" max="1029" width="14.28125" style="23" customWidth="1"/>
    <col min="1030" max="1030" width="12.57421875" style="23" customWidth="1"/>
    <col min="1031" max="1031" width="13.57421875" style="23" customWidth="1"/>
    <col min="1032" max="1032" width="14.7109375" style="23" customWidth="1"/>
    <col min="1033" max="1033" width="45.57421875" style="23" customWidth="1"/>
    <col min="1034" max="1039" width="19.4218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13.7109375" style="23" customWidth="1"/>
    <col min="1285" max="1285" width="14.28125" style="23" customWidth="1"/>
    <col min="1286" max="1286" width="12.57421875" style="23" customWidth="1"/>
    <col min="1287" max="1287" width="13.57421875" style="23" customWidth="1"/>
    <col min="1288" max="1288" width="14.7109375" style="23" customWidth="1"/>
    <col min="1289" max="1289" width="45.57421875" style="23" customWidth="1"/>
    <col min="1290" max="1295" width="19.4218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13.7109375" style="23" customWidth="1"/>
    <col min="1541" max="1541" width="14.28125" style="23" customWidth="1"/>
    <col min="1542" max="1542" width="12.57421875" style="23" customWidth="1"/>
    <col min="1543" max="1543" width="13.57421875" style="23" customWidth="1"/>
    <col min="1544" max="1544" width="14.7109375" style="23" customWidth="1"/>
    <col min="1545" max="1545" width="45.57421875" style="23" customWidth="1"/>
    <col min="1546" max="1551" width="19.4218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13.7109375" style="23" customWidth="1"/>
    <col min="1797" max="1797" width="14.28125" style="23" customWidth="1"/>
    <col min="1798" max="1798" width="12.57421875" style="23" customWidth="1"/>
    <col min="1799" max="1799" width="13.57421875" style="23" customWidth="1"/>
    <col min="1800" max="1800" width="14.7109375" style="23" customWidth="1"/>
    <col min="1801" max="1801" width="45.57421875" style="23" customWidth="1"/>
    <col min="1802" max="1807" width="19.4218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13.7109375" style="23" customWidth="1"/>
    <col min="2053" max="2053" width="14.28125" style="23" customWidth="1"/>
    <col min="2054" max="2054" width="12.57421875" style="23" customWidth="1"/>
    <col min="2055" max="2055" width="13.57421875" style="23" customWidth="1"/>
    <col min="2056" max="2056" width="14.7109375" style="23" customWidth="1"/>
    <col min="2057" max="2057" width="45.57421875" style="23" customWidth="1"/>
    <col min="2058" max="2063" width="19.4218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13.7109375" style="23" customWidth="1"/>
    <col min="2309" max="2309" width="14.28125" style="23" customWidth="1"/>
    <col min="2310" max="2310" width="12.57421875" style="23" customWidth="1"/>
    <col min="2311" max="2311" width="13.57421875" style="23" customWidth="1"/>
    <col min="2312" max="2312" width="14.7109375" style="23" customWidth="1"/>
    <col min="2313" max="2313" width="45.57421875" style="23" customWidth="1"/>
    <col min="2314" max="2319" width="19.4218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13.7109375" style="23" customWidth="1"/>
    <col min="2565" max="2565" width="14.28125" style="23" customWidth="1"/>
    <col min="2566" max="2566" width="12.57421875" style="23" customWidth="1"/>
    <col min="2567" max="2567" width="13.57421875" style="23" customWidth="1"/>
    <col min="2568" max="2568" width="14.7109375" style="23" customWidth="1"/>
    <col min="2569" max="2569" width="45.57421875" style="23" customWidth="1"/>
    <col min="2570" max="2575" width="19.4218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13.7109375" style="23" customWidth="1"/>
    <col min="2821" max="2821" width="14.28125" style="23" customWidth="1"/>
    <col min="2822" max="2822" width="12.57421875" style="23" customWidth="1"/>
    <col min="2823" max="2823" width="13.57421875" style="23" customWidth="1"/>
    <col min="2824" max="2824" width="14.7109375" style="23" customWidth="1"/>
    <col min="2825" max="2825" width="45.57421875" style="23" customWidth="1"/>
    <col min="2826" max="2831" width="19.4218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13.7109375" style="23" customWidth="1"/>
    <col min="3077" max="3077" width="14.28125" style="23" customWidth="1"/>
    <col min="3078" max="3078" width="12.57421875" style="23" customWidth="1"/>
    <col min="3079" max="3079" width="13.57421875" style="23" customWidth="1"/>
    <col min="3080" max="3080" width="14.7109375" style="23" customWidth="1"/>
    <col min="3081" max="3081" width="45.57421875" style="23" customWidth="1"/>
    <col min="3082" max="3087" width="19.4218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13.7109375" style="23" customWidth="1"/>
    <col min="3333" max="3333" width="14.28125" style="23" customWidth="1"/>
    <col min="3334" max="3334" width="12.57421875" style="23" customWidth="1"/>
    <col min="3335" max="3335" width="13.57421875" style="23" customWidth="1"/>
    <col min="3336" max="3336" width="14.7109375" style="23" customWidth="1"/>
    <col min="3337" max="3337" width="45.57421875" style="23" customWidth="1"/>
    <col min="3338" max="3343" width="19.4218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13.7109375" style="23" customWidth="1"/>
    <col min="3589" max="3589" width="14.28125" style="23" customWidth="1"/>
    <col min="3590" max="3590" width="12.57421875" style="23" customWidth="1"/>
    <col min="3591" max="3591" width="13.57421875" style="23" customWidth="1"/>
    <col min="3592" max="3592" width="14.7109375" style="23" customWidth="1"/>
    <col min="3593" max="3593" width="45.57421875" style="23" customWidth="1"/>
    <col min="3594" max="3599" width="19.4218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13.7109375" style="23" customWidth="1"/>
    <col min="3845" max="3845" width="14.28125" style="23" customWidth="1"/>
    <col min="3846" max="3846" width="12.57421875" style="23" customWidth="1"/>
    <col min="3847" max="3847" width="13.57421875" style="23" customWidth="1"/>
    <col min="3848" max="3848" width="14.7109375" style="23" customWidth="1"/>
    <col min="3849" max="3849" width="45.57421875" style="23" customWidth="1"/>
    <col min="3850" max="3855" width="19.4218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13.7109375" style="23" customWidth="1"/>
    <col min="4101" max="4101" width="14.28125" style="23" customWidth="1"/>
    <col min="4102" max="4102" width="12.57421875" style="23" customWidth="1"/>
    <col min="4103" max="4103" width="13.57421875" style="23" customWidth="1"/>
    <col min="4104" max="4104" width="14.7109375" style="23" customWidth="1"/>
    <col min="4105" max="4105" width="45.57421875" style="23" customWidth="1"/>
    <col min="4106" max="4111" width="19.4218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13.7109375" style="23" customWidth="1"/>
    <col min="4357" max="4357" width="14.28125" style="23" customWidth="1"/>
    <col min="4358" max="4358" width="12.57421875" style="23" customWidth="1"/>
    <col min="4359" max="4359" width="13.57421875" style="23" customWidth="1"/>
    <col min="4360" max="4360" width="14.7109375" style="23" customWidth="1"/>
    <col min="4361" max="4361" width="45.57421875" style="23" customWidth="1"/>
    <col min="4362" max="4367" width="19.4218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13.7109375" style="23" customWidth="1"/>
    <col min="4613" max="4613" width="14.28125" style="23" customWidth="1"/>
    <col min="4614" max="4614" width="12.57421875" style="23" customWidth="1"/>
    <col min="4615" max="4615" width="13.57421875" style="23" customWidth="1"/>
    <col min="4616" max="4616" width="14.7109375" style="23" customWidth="1"/>
    <col min="4617" max="4617" width="45.57421875" style="23" customWidth="1"/>
    <col min="4618" max="4623" width="19.4218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13.7109375" style="23" customWidth="1"/>
    <col min="4869" max="4869" width="14.28125" style="23" customWidth="1"/>
    <col min="4870" max="4870" width="12.57421875" style="23" customWidth="1"/>
    <col min="4871" max="4871" width="13.57421875" style="23" customWidth="1"/>
    <col min="4872" max="4872" width="14.7109375" style="23" customWidth="1"/>
    <col min="4873" max="4873" width="45.57421875" style="23" customWidth="1"/>
    <col min="4874" max="4879" width="19.4218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13.7109375" style="23" customWidth="1"/>
    <col min="5125" max="5125" width="14.28125" style="23" customWidth="1"/>
    <col min="5126" max="5126" width="12.57421875" style="23" customWidth="1"/>
    <col min="5127" max="5127" width="13.57421875" style="23" customWidth="1"/>
    <col min="5128" max="5128" width="14.7109375" style="23" customWidth="1"/>
    <col min="5129" max="5129" width="45.57421875" style="23" customWidth="1"/>
    <col min="5130" max="5135" width="19.4218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13.7109375" style="23" customWidth="1"/>
    <col min="5381" max="5381" width="14.28125" style="23" customWidth="1"/>
    <col min="5382" max="5382" width="12.57421875" style="23" customWidth="1"/>
    <col min="5383" max="5383" width="13.57421875" style="23" customWidth="1"/>
    <col min="5384" max="5384" width="14.7109375" style="23" customWidth="1"/>
    <col min="5385" max="5385" width="45.57421875" style="23" customWidth="1"/>
    <col min="5386" max="5391" width="19.4218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13.7109375" style="23" customWidth="1"/>
    <col min="5637" max="5637" width="14.28125" style="23" customWidth="1"/>
    <col min="5638" max="5638" width="12.57421875" style="23" customWidth="1"/>
    <col min="5639" max="5639" width="13.57421875" style="23" customWidth="1"/>
    <col min="5640" max="5640" width="14.7109375" style="23" customWidth="1"/>
    <col min="5641" max="5641" width="45.57421875" style="23" customWidth="1"/>
    <col min="5642" max="5647" width="19.4218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13.7109375" style="23" customWidth="1"/>
    <col min="5893" max="5893" width="14.28125" style="23" customWidth="1"/>
    <col min="5894" max="5894" width="12.57421875" style="23" customWidth="1"/>
    <col min="5895" max="5895" width="13.57421875" style="23" customWidth="1"/>
    <col min="5896" max="5896" width="14.7109375" style="23" customWidth="1"/>
    <col min="5897" max="5897" width="45.57421875" style="23" customWidth="1"/>
    <col min="5898" max="5903" width="19.4218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13.7109375" style="23" customWidth="1"/>
    <col min="6149" max="6149" width="14.28125" style="23" customWidth="1"/>
    <col min="6150" max="6150" width="12.57421875" style="23" customWidth="1"/>
    <col min="6151" max="6151" width="13.57421875" style="23" customWidth="1"/>
    <col min="6152" max="6152" width="14.7109375" style="23" customWidth="1"/>
    <col min="6153" max="6153" width="45.57421875" style="23" customWidth="1"/>
    <col min="6154" max="6159" width="19.4218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13.7109375" style="23" customWidth="1"/>
    <col min="6405" max="6405" width="14.28125" style="23" customWidth="1"/>
    <col min="6406" max="6406" width="12.57421875" style="23" customWidth="1"/>
    <col min="6407" max="6407" width="13.57421875" style="23" customWidth="1"/>
    <col min="6408" max="6408" width="14.7109375" style="23" customWidth="1"/>
    <col min="6409" max="6409" width="45.57421875" style="23" customWidth="1"/>
    <col min="6410" max="6415" width="19.4218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13.7109375" style="23" customWidth="1"/>
    <col min="6661" max="6661" width="14.28125" style="23" customWidth="1"/>
    <col min="6662" max="6662" width="12.57421875" style="23" customWidth="1"/>
    <col min="6663" max="6663" width="13.57421875" style="23" customWidth="1"/>
    <col min="6664" max="6664" width="14.7109375" style="23" customWidth="1"/>
    <col min="6665" max="6665" width="45.57421875" style="23" customWidth="1"/>
    <col min="6666" max="6671" width="19.4218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13.7109375" style="23" customWidth="1"/>
    <col min="6917" max="6917" width="14.28125" style="23" customWidth="1"/>
    <col min="6918" max="6918" width="12.57421875" style="23" customWidth="1"/>
    <col min="6919" max="6919" width="13.57421875" style="23" customWidth="1"/>
    <col min="6920" max="6920" width="14.7109375" style="23" customWidth="1"/>
    <col min="6921" max="6921" width="45.57421875" style="23" customWidth="1"/>
    <col min="6922" max="6927" width="19.4218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13.7109375" style="23" customWidth="1"/>
    <col min="7173" max="7173" width="14.28125" style="23" customWidth="1"/>
    <col min="7174" max="7174" width="12.57421875" style="23" customWidth="1"/>
    <col min="7175" max="7175" width="13.57421875" style="23" customWidth="1"/>
    <col min="7176" max="7176" width="14.7109375" style="23" customWidth="1"/>
    <col min="7177" max="7177" width="45.57421875" style="23" customWidth="1"/>
    <col min="7178" max="7183" width="19.4218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13.7109375" style="23" customWidth="1"/>
    <col min="7429" max="7429" width="14.28125" style="23" customWidth="1"/>
    <col min="7430" max="7430" width="12.57421875" style="23" customWidth="1"/>
    <col min="7431" max="7431" width="13.57421875" style="23" customWidth="1"/>
    <col min="7432" max="7432" width="14.7109375" style="23" customWidth="1"/>
    <col min="7433" max="7433" width="45.57421875" style="23" customWidth="1"/>
    <col min="7434" max="7439" width="19.4218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13.7109375" style="23" customWidth="1"/>
    <col min="7685" max="7685" width="14.28125" style="23" customWidth="1"/>
    <col min="7686" max="7686" width="12.57421875" style="23" customWidth="1"/>
    <col min="7687" max="7687" width="13.57421875" style="23" customWidth="1"/>
    <col min="7688" max="7688" width="14.7109375" style="23" customWidth="1"/>
    <col min="7689" max="7689" width="45.57421875" style="23" customWidth="1"/>
    <col min="7690" max="7695" width="19.4218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13.7109375" style="23" customWidth="1"/>
    <col min="7941" max="7941" width="14.28125" style="23" customWidth="1"/>
    <col min="7942" max="7942" width="12.57421875" style="23" customWidth="1"/>
    <col min="7943" max="7943" width="13.57421875" style="23" customWidth="1"/>
    <col min="7944" max="7944" width="14.7109375" style="23" customWidth="1"/>
    <col min="7945" max="7945" width="45.57421875" style="23" customWidth="1"/>
    <col min="7946" max="7951" width="19.4218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13.7109375" style="23" customWidth="1"/>
    <col min="8197" max="8197" width="14.28125" style="23" customWidth="1"/>
    <col min="8198" max="8198" width="12.57421875" style="23" customWidth="1"/>
    <col min="8199" max="8199" width="13.57421875" style="23" customWidth="1"/>
    <col min="8200" max="8200" width="14.7109375" style="23" customWidth="1"/>
    <col min="8201" max="8201" width="45.57421875" style="23" customWidth="1"/>
    <col min="8202" max="8207" width="19.4218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13.7109375" style="23" customWidth="1"/>
    <col min="8453" max="8453" width="14.28125" style="23" customWidth="1"/>
    <col min="8454" max="8454" width="12.57421875" style="23" customWidth="1"/>
    <col min="8455" max="8455" width="13.57421875" style="23" customWidth="1"/>
    <col min="8456" max="8456" width="14.7109375" style="23" customWidth="1"/>
    <col min="8457" max="8457" width="45.57421875" style="23" customWidth="1"/>
    <col min="8458" max="8463" width="19.4218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13.7109375" style="23" customWidth="1"/>
    <col min="8709" max="8709" width="14.28125" style="23" customWidth="1"/>
    <col min="8710" max="8710" width="12.57421875" style="23" customWidth="1"/>
    <col min="8711" max="8711" width="13.57421875" style="23" customWidth="1"/>
    <col min="8712" max="8712" width="14.7109375" style="23" customWidth="1"/>
    <col min="8713" max="8713" width="45.57421875" style="23" customWidth="1"/>
    <col min="8714" max="8719" width="19.4218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13.7109375" style="23" customWidth="1"/>
    <col min="8965" max="8965" width="14.28125" style="23" customWidth="1"/>
    <col min="8966" max="8966" width="12.57421875" style="23" customWidth="1"/>
    <col min="8967" max="8967" width="13.57421875" style="23" customWidth="1"/>
    <col min="8968" max="8968" width="14.7109375" style="23" customWidth="1"/>
    <col min="8969" max="8969" width="45.57421875" style="23" customWidth="1"/>
    <col min="8970" max="8975" width="19.4218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13.7109375" style="23" customWidth="1"/>
    <col min="9221" max="9221" width="14.28125" style="23" customWidth="1"/>
    <col min="9222" max="9222" width="12.57421875" style="23" customWidth="1"/>
    <col min="9223" max="9223" width="13.57421875" style="23" customWidth="1"/>
    <col min="9224" max="9224" width="14.7109375" style="23" customWidth="1"/>
    <col min="9225" max="9225" width="45.57421875" style="23" customWidth="1"/>
    <col min="9226" max="9231" width="19.4218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13.7109375" style="23" customWidth="1"/>
    <col min="9477" max="9477" width="14.28125" style="23" customWidth="1"/>
    <col min="9478" max="9478" width="12.57421875" style="23" customWidth="1"/>
    <col min="9479" max="9479" width="13.57421875" style="23" customWidth="1"/>
    <col min="9480" max="9480" width="14.7109375" style="23" customWidth="1"/>
    <col min="9481" max="9481" width="45.57421875" style="23" customWidth="1"/>
    <col min="9482" max="9487" width="19.4218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13.7109375" style="23" customWidth="1"/>
    <col min="9733" max="9733" width="14.28125" style="23" customWidth="1"/>
    <col min="9734" max="9734" width="12.57421875" style="23" customWidth="1"/>
    <col min="9735" max="9735" width="13.57421875" style="23" customWidth="1"/>
    <col min="9736" max="9736" width="14.7109375" style="23" customWidth="1"/>
    <col min="9737" max="9737" width="45.57421875" style="23" customWidth="1"/>
    <col min="9738" max="9743" width="19.4218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13.7109375" style="23" customWidth="1"/>
    <col min="9989" max="9989" width="14.28125" style="23" customWidth="1"/>
    <col min="9990" max="9990" width="12.57421875" style="23" customWidth="1"/>
    <col min="9991" max="9991" width="13.57421875" style="23" customWidth="1"/>
    <col min="9992" max="9992" width="14.7109375" style="23" customWidth="1"/>
    <col min="9993" max="9993" width="45.57421875" style="23" customWidth="1"/>
    <col min="9994" max="9999" width="19.4218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13.7109375" style="23" customWidth="1"/>
    <col min="10245" max="10245" width="14.28125" style="23" customWidth="1"/>
    <col min="10246" max="10246" width="12.57421875" style="23" customWidth="1"/>
    <col min="10247" max="10247" width="13.57421875" style="23" customWidth="1"/>
    <col min="10248" max="10248" width="14.7109375" style="23" customWidth="1"/>
    <col min="10249" max="10249" width="45.57421875" style="23" customWidth="1"/>
    <col min="10250" max="10255" width="19.4218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13.7109375" style="23" customWidth="1"/>
    <col min="10501" max="10501" width="14.28125" style="23" customWidth="1"/>
    <col min="10502" max="10502" width="12.57421875" style="23" customWidth="1"/>
    <col min="10503" max="10503" width="13.57421875" style="23" customWidth="1"/>
    <col min="10504" max="10504" width="14.7109375" style="23" customWidth="1"/>
    <col min="10505" max="10505" width="45.57421875" style="23" customWidth="1"/>
    <col min="10506" max="10511" width="19.4218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13.7109375" style="23" customWidth="1"/>
    <col min="10757" max="10757" width="14.28125" style="23" customWidth="1"/>
    <col min="10758" max="10758" width="12.57421875" style="23" customWidth="1"/>
    <col min="10759" max="10759" width="13.57421875" style="23" customWidth="1"/>
    <col min="10760" max="10760" width="14.7109375" style="23" customWidth="1"/>
    <col min="10761" max="10761" width="45.57421875" style="23" customWidth="1"/>
    <col min="10762" max="10767" width="19.4218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13.7109375" style="23" customWidth="1"/>
    <col min="11013" max="11013" width="14.28125" style="23" customWidth="1"/>
    <col min="11014" max="11014" width="12.57421875" style="23" customWidth="1"/>
    <col min="11015" max="11015" width="13.57421875" style="23" customWidth="1"/>
    <col min="11016" max="11016" width="14.7109375" style="23" customWidth="1"/>
    <col min="11017" max="11017" width="45.57421875" style="23" customWidth="1"/>
    <col min="11018" max="11023" width="19.4218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13.7109375" style="23" customWidth="1"/>
    <col min="11269" max="11269" width="14.28125" style="23" customWidth="1"/>
    <col min="11270" max="11270" width="12.57421875" style="23" customWidth="1"/>
    <col min="11271" max="11271" width="13.57421875" style="23" customWidth="1"/>
    <col min="11272" max="11272" width="14.7109375" style="23" customWidth="1"/>
    <col min="11273" max="11273" width="45.57421875" style="23" customWidth="1"/>
    <col min="11274" max="11279" width="19.4218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13.7109375" style="23" customWidth="1"/>
    <col min="11525" max="11525" width="14.28125" style="23" customWidth="1"/>
    <col min="11526" max="11526" width="12.57421875" style="23" customWidth="1"/>
    <col min="11527" max="11527" width="13.57421875" style="23" customWidth="1"/>
    <col min="11528" max="11528" width="14.7109375" style="23" customWidth="1"/>
    <col min="11529" max="11529" width="45.57421875" style="23" customWidth="1"/>
    <col min="11530" max="11535" width="19.4218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13.7109375" style="23" customWidth="1"/>
    <col min="11781" max="11781" width="14.28125" style="23" customWidth="1"/>
    <col min="11782" max="11782" width="12.57421875" style="23" customWidth="1"/>
    <col min="11783" max="11783" width="13.57421875" style="23" customWidth="1"/>
    <col min="11784" max="11784" width="14.7109375" style="23" customWidth="1"/>
    <col min="11785" max="11785" width="45.57421875" style="23" customWidth="1"/>
    <col min="11786" max="11791" width="19.4218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13.7109375" style="23" customWidth="1"/>
    <col min="12037" max="12037" width="14.28125" style="23" customWidth="1"/>
    <col min="12038" max="12038" width="12.57421875" style="23" customWidth="1"/>
    <col min="12039" max="12039" width="13.57421875" style="23" customWidth="1"/>
    <col min="12040" max="12040" width="14.7109375" style="23" customWidth="1"/>
    <col min="12041" max="12041" width="45.57421875" style="23" customWidth="1"/>
    <col min="12042" max="12047" width="19.4218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13.7109375" style="23" customWidth="1"/>
    <col min="12293" max="12293" width="14.28125" style="23" customWidth="1"/>
    <col min="12294" max="12294" width="12.57421875" style="23" customWidth="1"/>
    <col min="12295" max="12295" width="13.57421875" style="23" customWidth="1"/>
    <col min="12296" max="12296" width="14.7109375" style="23" customWidth="1"/>
    <col min="12297" max="12297" width="45.57421875" style="23" customWidth="1"/>
    <col min="12298" max="12303" width="19.4218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13.7109375" style="23" customWidth="1"/>
    <col min="12549" max="12549" width="14.28125" style="23" customWidth="1"/>
    <col min="12550" max="12550" width="12.57421875" style="23" customWidth="1"/>
    <col min="12551" max="12551" width="13.57421875" style="23" customWidth="1"/>
    <col min="12552" max="12552" width="14.7109375" style="23" customWidth="1"/>
    <col min="12553" max="12553" width="45.57421875" style="23" customWidth="1"/>
    <col min="12554" max="12559" width="19.4218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13.7109375" style="23" customWidth="1"/>
    <col min="12805" max="12805" width="14.28125" style="23" customWidth="1"/>
    <col min="12806" max="12806" width="12.57421875" style="23" customWidth="1"/>
    <col min="12807" max="12807" width="13.57421875" style="23" customWidth="1"/>
    <col min="12808" max="12808" width="14.7109375" style="23" customWidth="1"/>
    <col min="12809" max="12809" width="45.57421875" style="23" customWidth="1"/>
    <col min="12810" max="12815" width="19.4218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13.7109375" style="23" customWidth="1"/>
    <col min="13061" max="13061" width="14.28125" style="23" customWidth="1"/>
    <col min="13062" max="13062" width="12.57421875" style="23" customWidth="1"/>
    <col min="13063" max="13063" width="13.57421875" style="23" customWidth="1"/>
    <col min="13064" max="13064" width="14.7109375" style="23" customWidth="1"/>
    <col min="13065" max="13065" width="45.57421875" style="23" customWidth="1"/>
    <col min="13066" max="13071" width="19.4218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13.7109375" style="23" customWidth="1"/>
    <col min="13317" max="13317" width="14.28125" style="23" customWidth="1"/>
    <col min="13318" max="13318" width="12.57421875" style="23" customWidth="1"/>
    <col min="13319" max="13319" width="13.57421875" style="23" customWidth="1"/>
    <col min="13320" max="13320" width="14.7109375" style="23" customWidth="1"/>
    <col min="13321" max="13321" width="45.57421875" style="23" customWidth="1"/>
    <col min="13322" max="13327" width="19.4218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13.7109375" style="23" customWidth="1"/>
    <col min="13573" max="13573" width="14.28125" style="23" customWidth="1"/>
    <col min="13574" max="13574" width="12.57421875" style="23" customWidth="1"/>
    <col min="13575" max="13575" width="13.57421875" style="23" customWidth="1"/>
    <col min="13576" max="13576" width="14.7109375" style="23" customWidth="1"/>
    <col min="13577" max="13577" width="45.57421875" style="23" customWidth="1"/>
    <col min="13578" max="13583" width="19.4218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13.7109375" style="23" customWidth="1"/>
    <col min="13829" max="13829" width="14.28125" style="23" customWidth="1"/>
    <col min="13830" max="13830" width="12.57421875" style="23" customWidth="1"/>
    <col min="13831" max="13831" width="13.57421875" style="23" customWidth="1"/>
    <col min="13832" max="13832" width="14.7109375" style="23" customWidth="1"/>
    <col min="13833" max="13833" width="45.57421875" style="23" customWidth="1"/>
    <col min="13834" max="13839" width="19.4218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13.7109375" style="23" customWidth="1"/>
    <col min="14085" max="14085" width="14.28125" style="23" customWidth="1"/>
    <col min="14086" max="14086" width="12.57421875" style="23" customWidth="1"/>
    <col min="14087" max="14087" width="13.57421875" style="23" customWidth="1"/>
    <col min="14088" max="14088" width="14.7109375" style="23" customWidth="1"/>
    <col min="14089" max="14089" width="45.57421875" style="23" customWidth="1"/>
    <col min="14090" max="14095" width="19.4218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13.7109375" style="23" customWidth="1"/>
    <col min="14341" max="14341" width="14.28125" style="23" customWidth="1"/>
    <col min="14342" max="14342" width="12.57421875" style="23" customWidth="1"/>
    <col min="14343" max="14343" width="13.57421875" style="23" customWidth="1"/>
    <col min="14344" max="14344" width="14.7109375" style="23" customWidth="1"/>
    <col min="14345" max="14345" width="45.57421875" style="23" customWidth="1"/>
    <col min="14346" max="14351" width="19.4218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13.7109375" style="23" customWidth="1"/>
    <col min="14597" max="14597" width="14.28125" style="23" customWidth="1"/>
    <col min="14598" max="14598" width="12.57421875" style="23" customWidth="1"/>
    <col min="14599" max="14599" width="13.57421875" style="23" customWidth="1"/>
    <col min="14600" max="14600" width="14.7109375" style="23" customWidth="1"/>
    <col min="14601" max="14601" width="45.57421875" style="23" customWidth="1"/>
    <col min="14602" max="14607" width="19.4218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13.7109375" style="23" customWidth="1"/>
    <col min="14853" max="14853" width="14.28125" style="23" customWidth="1"/>
    <col min="14854" max="14854" width="12.57421875" style="23" customWidth="1"/>
    <col min="14855" max="14855" width="13.57421875" style="23" customWidth="1"/>
    <col min="14856" max="14856" width="14.7109375" style="23" customWidth="1"/>
    <col min="14857" max="14857" width="45.57421875" style="23" customWidth="1"/>
    <col min="14858" max="14863" width="19.4218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13.7109375" style="23" customWidth="1"/>
    <col min="15109" max="15109" width="14.28125" style="23" customWidth="1"/>
    <col min="15110" max="15110" width="12.57421875" style="23" customWidth="1"/>
    <col min="15111" max="15111" width="13.57421875" style="23" customWidth="1"/>
    <col min="15112" max="15112" width="14.7109375" style="23" customWidth="1"/>
    <col min="15113" max="15113" width="45.57421875" style="23" customWidth="1"/>
    <col min="15114" max="15119" width="19.4218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13.7109375" style="23" customWidth="1"/>
    <col min="15365" max="15365" width="14.28125" style="23" customWidth="1"/>
    <col min="15366" max="15366" width="12.57421875" style="23" customWidth="1"/>
    <col min="15367" max="15367" width="13.57421875" style="23" customWidth="1"/>
    <col min="15368" max="15368" width="14.7109375" style="23" customWidth="1"/>
    <col min="15369" max="15369" width="45.57421875" style="23" customWidth="1"/>
    <col min="15370" max="15375" width="19.4218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13.7109375" style="23" customWidth="1"/>
    <col min="15621" max="15621" width="14.28125" style="23" customWidth="1"/>
    <col min="15622" max="15622" width="12.57421875" style="23" customWidth="1"/>
    <col min="15623" max="15623" width="13.57421875" style="23" customWidth="1"/>
    <col min="15624" max="15624" width="14.7109375" style="23" customWidth="1"/>
    <col min="15625" max="15625" width="45.57421875" style="23" customWidth="1"/>
    <col min="15626" max="15631" width="19.4218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13.7109375" style="23" customWidth="1"/>
    <col min="15877" max="15877" width="14.28125" style="23" customWidth="1"/>
    <col min="15878" max="15878" width="12.57421875" style="23" customWidth="1"/>
    <col min="15879" max="15879" width="13.57421875" style="23" customWidth="1"/>
    <col min="15880" max="15880" width="14.7109375" style="23" customWidth="1"/>
    <col min="15881" max="15881" width="45.57421875" style="23" customWidth="1"/>
    <col min="15882" max="15887" width="19.4218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13.7109375" style="23" customWidth="1"/>
    <col min="16133" max="16133" width="14.28125" style="23" customWidth="1"/>
    <col min="16134" max="16134" width="12.57421875" style="23" customWidth="1"/>
    <col min="16135" max="16135" width="13.57421875" style="23" customWidth="1"/>
    <col min="16136" max="16136" width="14.7109375" style="23" customWidth="1"/>
    <col min="16137" max="16137" width="45.57421875" style="23" customWidth="1"/>
    <col min="16138" max="16143" width="19.4218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59" t="s">
        <v>47</v>
      </c>
      <c r="B7" s="352" t="s">
        <v>48</v>
      </c>
      <c r="C7" s="352"/>
      <c r="D7" s="352"/>
      <c r="E7" s="339" t="s">
        <v>49</v>
      </c>
      <c r="F7" s="339"/>
      <c r="G7" s="339"/>
      <c r="H7" s="22"/>
      <c r="BH7" s="27"/>
      <c r="BI7" s="27"/>
      <c r="BJ7" s="27"/>
    </row>
    <row r="8" spans="1:62" ht="50.25" customHeight="1">
      <c r="A8" s="69" t="str">
        <f>'Consolidado 2016'!C12</f>
        <v xml:space="preserve">Gestión de intercambios </v>
      </c>
      <c r="B8" s="379" t="str">
        <f>'Consolidado 2016'!G12</f>
        <v>≥0%</v>
      </c>
      <c r="C8" s="380"/>
      <c r="D8" s="380"/>
      <c r="E8" s="350" t="s">
        <v>43</v>
      </c>
      <c r="F8" s="350"/>
      <c r="G8" s="350"/>
      <c r="H8" s="22"/>
      <c r="BH8" s="27"/>
      <c r="BI8" s="49"/>
      <c r="BJ8" s="27"/>
    </row>
    <row r="9" spans="1:62" ht="15">
      <c r="A9" s="339" t="s">
        <v>50</v>
      </c>
      <c r="B9" s="339"/>
      <c r="C9" s="339"/>
      <c r="D9" s="339"/>
      <c r="E9" s="339"/>
      <c r="F9" s="339"/>
      <c r="G9" s="339"/>
      <c r="H9" s="22"/>
      <c r="BH9" s="27"/>
      <c r="BI9" s="50"/>
      <c r="BJ9" s="27"/>
    </row>
    <row r="10" spans="1:62" ht="33" customHeight="1">
      <c r="A10" s="351" t="str">
        <f>'Consolidado 2016'!E12</f>
        <v xml:space="preserve">Medir la capacidad de gestión de la Institución para hacer intercambio de conocimientos artísticos y musicales </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48" customHeight="1">
      <c r="A12" s="351" t="str">
        <f>'Consolidado 2016'!D12</f>
        <v>(N° de talleres para estudiantes con maestros externos al Conservatorio en el año actual-N° de talleres para estudiantes con maestros externos al Conservatorio en el año anterior)*100/N° de talleres para estudiantes con maestros externos al Conservatorio en el año actual</v>
      </c>
      <c r="B12" s="351"/>
      <c r="C12" s="351"/>
      <c r="D12" s="351"/>
      <c r="E12" s="351"/>
      <c r="F12" s="351"/>
      <c r="G12" s="351"/>
      <c r="H12" s="22"/>
      <c r="BH12" s="27"/>
      <c r="BI12" s="50"/>
      <c r="BJ12" s="27"/>
    </row>
    <row r="13" spans="1:64" ht="15">
      <c r="A13" s="339" t="s">
        <v>52</v>
      </c>
      <c r="B13" s="339"/>
      <c r="C13" s="339"/>
      <c r="D13" s="352" t="s">
        <v>53</v>
      </c>
      <c r="E13" s="352"/>
      <c r="F13" s="352"/>
      <c r="G13" s="352"/>
      <c r="H13" s="22"/>
      <c r="AB13" s="23"/>
      <c r="AD13" s="24"/>
      <c r="BJ13" s="27"/>
      <c r="BK13" s="50"/>
      <c r="BL13" s="27"/>
    </row>
    <row r="14" spans="1:64" ht="15">
      <c r="A14" s="347" t="s">
        <v>110</v>
      </c>
      <c r="B14" s="347"/>
      <c r="C14" s="347"/>
      <c r="D14" s="350" t="s">
        <v>41</v>
      </c>
      <c r="E14" s="350"/>
      <c r="F14" s="350"/>
      <c r="G14" s="350"/>
      <c r="H14" s="22"/>
      <c r="AB14" s="23"/>
      <c r="AD14" s="24"/>
      <c r="BJ14" s="27"/>
      <c r="BK14" s="50"/>
      <c r="BL14" s="27"/>
    </row>
    <row r="15" spans="1:64" ht="15">
      <c r="A15" s="347"/>
      <c r="B15" s="347"/>
      <c r="C15" s="347"/>
      <c r="D15" s="350"/>
      <c r="E15" s="350"/>
      <c r="F15" s="350"/>
      <c r="G15" s="350"/>
      <c r="H15" s="22"/>
      <c r="AB15" s="23"/>
      <c r="AD15" s="24"/>
      <c r="BJ15" s="27"/>
      <c r="BK15" s="50"/>
      <c r="BL15" s="27"/>
    </row>
    <row r="16" spans="1:64" ht="15">
      <c r="A16" s="339" t="s">
        <v>55</v>
      </c>
      <c r="B16" s="339"/>
      <c r="C16" s="339"/>
      <c r="D16" s="339" t="s">
        <v>56</v>
      </c>
      <c r="E16" s="339"/>
      <c r="F16" s="339"/>
      <c r="G16" s="339"/>
      <c r="H16" s="22"/>
      <c r="AB16" s="23"/>
      <c r="AD16" s="24"/>
      <c r="BJ16" s="27"/>
      <c r="BK16" s="50"/>
      <c r="BL16" s="27"/>
    </row>
    <row r="17" spans="1:63" ht="15">
      <c r="A17" s="378" t="s">
        <v>41</v>
      </c>
      <c r="B17" s="350"/>
      <c r="C17" s="350"/>
      <c r="D17" s="350" t="s">
        <v>57</v>
      </c>
      <c r="E17" s="350"/>
      <c r="F17" s="350"/>
      <c r="G17" s="350"/>
      <c r="H17" s="22"/>
      <c r="AB17" s="23"/>
      <c r="AD17" s="24"/>
      <c r="BK17" s="51"/>
    </row>
    <row r="18" spans="1:30" ht="15">
      <c r="A18" s="350"/>
      <c r="B18" s="350"/>
      <c r="C18" s="350"/>
      <c r="D18" s="350"/>
      <c r="E18" s="350"/>
      <c r="F18" s="350"/>
      <c r="G18" s="350"/>
      <c r="H18" s="22"/>
      <c r="AB18" s="23"/>
      <c r="AD18" s="24"/>
    </row>
    <row r="19" spans="1:30" ht="15">
      <c r="A19" s="344" t="s">
        <v>58</v>
      </c>
      <c r="B19" s="348"/>
      <c r="C19" s="348"/>
      <c r="D19" s="348"/>
      <c r="E19" s="348"/>
      <c r="F19" s="344"/>
      <c r="G19" s="344"/>
      <c r="H19" s="22"/>
      <c r="AB19" s="23"/>
      <c r="AD19" s="24"/>
    </row>
    <row r="20" spans="1:30" ht="15">
      <c r="A20" s="28"/>
      <c r="B20" s="373" t="s">
        <v>59</v>
      </c>
      <c r="C20" s="373"/>
      <c r="D20" s="373"/>
      <c r="E20" s="373"/>
      <c r="F20" s="373"/>
      <c r="G20" s="374"/>
      <c r="H20" s="22"/>
      <c r="AB20" s="23"/>
      <c r="AD20" s="24"/>
    </row>
    <row r="21" spans="1:8" s="31" customFormat="1" ht="15">
      <c r="A21" s="28"/>
      <c r="B21" s="340" t="s">
        <v>301</v>
      </c>
      <c r="C21" s="340"/>
      <c r="D21" s="339" t="s">
        <v>299</v>
      </c>
      <c r="E21" s="339"/>
      <c r="F21" s="60" t="s">
        <v>111</v>
      </c>
      <c r="G21" s="30"/>
      <c r="H21" s="22"/>
    </row>
    <row r="22" spans="1:8" s="31" customFormat="1" ht="37.5" customHeight="1">
      <c r="A22" s="147"/>
      <c r="B22" s="350">
        <v>19</v>
      </c>
      <c r="C22" s="350"/>
      <c r="D22" s="350">
        <f>K46</f>
        <v>12</v>
      </c>
      <c r="E22" s="350"/>
      <c r="F22" s="32">
        <f>(B22-D22)/D22</f>
        <v>0.5833333333333334</v>
      </c>
      <c r="G22" s="33"/>
      <c r="H22" s="22"/>
    </row>
    <row r="23" spans="1:30" ht="15">
      <c r="A23" s="346" t="s">
        <v>65</v>
      </c>
      <c r="B23" s="348"/>
      <c r="C23" s="348"/>
      <c r="D23" s="348"/>
      <c r="E23" s="348"/>
      <c r="F23" s="346"/>
      <c r="G23" s="346"/>
      <c r="H23" s="22"/>
      <c r="AB23" s="23"/>
      <c r="AD23" s="24"/>
    </row>
    <row r="24" spans="1:30" ht="12.75">
      <c r="A24" s="347"/>
      <c r="B24" s="347"/>
      <c r="C24" s="347"/>
      <c r="D24" s="347"/>
      <c r="E24" s="347"/>
      <c r="F24" s="347"/>
      <c r="G24" s="347"/>
      <c r="H24" s="22"/>
      <c r="AB24" s="23"/>
      <c r="AD24" s="24"/>
    </row>
    <row r="25" spans="1:30" ht="309" customHeight="1">
      <c r="A25" s="347"/>
      <c r="B25" s="347"/>
      <c r="C25" s="347"/>
      <c r="D25" s="347"/>
      <c r="E25" s="347"/>
      <c r="F25" s="347"/>
      <c r="G25" s="347"/>
      <c r="H25" s="22"/>
      <c r="AB25" s="23"/>
      <c r="AD25" s="24"/>
    </row>
    <row r="26" spans="1:30" ht="15">
      <c r="A26" s="348" t="s">
        <v>66</v>
      </c>
      <c r="B26" s="348"/>
      <c r="C26" s="348"/>
      <c r="D26" s="348"/>
      <c r="E26" s="348"/>
      <c r="F26" s="348"/>
      <c r="G26" s="348"/>
      <c r="H26" s="346"/>
      <c r="AB26" s="23"/>
      <c r="AD26" s="24"/>
    </row>
    <row r="27" spans="1:8" s="34" customFormat="1" ht="25.5">
      <c r="A27" s="64" t="s">
        <v>60</v>
      </c>
      <c r="B27" s="349" t="s">
        <v>67</v>
      </c>
      <c r="C27" s="349"/>
      <c r="D27" s="349"/>
      <c r="E27" s="349"/>
      <c r="F27" s="349"/>
      <c r="G27" s="62" t="s">
        <v>68</v>
      </c>
      <c r="H27" s="62" t="s">
        <v>69</v>
      </c>
    </row>
    <row r="28" spans="1:30" ht="126" customHeight="1">
      <c r="A28" s="35" t="s">
        <v>62</v>
      </c>
      <c r="B28" s="343" t="s">
        <v>601</v>
      </c>
      <c r="C28" s="343"/>
      <c r="D28" s="343"/>
      <c r="E28" s="343"/>
      <c r="F28" s="343"/>
      <c r="G28" s="36"/>
      <c r="H28" s="64"/>
      <c r="AB28" s="23"/>
      <c r="AD28" s="24"/>
    </row>
    <row r="29" spans="28:30" ht="15">
      <c r="AB29" s="23"/>
      <c r="AD29" s="24"/>
    </row>
    <row r="30" spans="9:15" ht="15.75">
      <c r="I30" s="99" t="s">
        <v>260</v>
      </c>
      <c r="J30" s="100"/>
      <c r="K30" s="100"/>
      <c r="L30" s="100"/>
      <c r="M30" s="100"/>
      <c r="N30" s="100"/>
      <c r="O30" s="100"/>
    </row>
    <row r="31" spans="9:15" ht="47.25">
      <c r="I31" s="101" t="s">
        <v>243</v>
      </c>
      <c r="J31" s="101" t="s">
        <v>244</v>
      </c>
      <c r="K31" s="101" t="s">
        <v>245</v>
      </c>
      <c r="L31" s="101" t="s">
        <v>246</v>
      </c>
      <c r="M31" s="101" t="s">
        <v>247</v>
      </c>
      <c r="N31" s="101" t="s">
        <v>193</v>
      </c>
      <c r="O31" s="101" t="s">
        <v>194</v>
      </c>
    </row>
    <row r="32" spans="9:15" ht="30">
      <c r="I32" s="124" t="s">
        <v>195</v>
      </c>
      <c r="J32" s="124" t="s">
        <v>196</v>
      </c>
      <c r="K32" s="125" t="s">
        <v>197</v>
      </c>
      <c r="L32" s="124" t="s">
        <v>198</v>
      </c>
      <c r="M32" s="125">
        <v>20</v>
      </c>
      <c r="N32" s="124" t="s">
        <v>199</v>
      </c>
      <c r="O32" s="126">
        <v>6650000</v>
      </c>
    </row>
    <row r="33" spans="9:15" ht="30">
      <c r="I33" s="127" t="s">
        <v>261</v>
      </c>
      <c r="J33" s="116" t="s">
        <v>262</v>
      </c>
      <c r="K33" s="128" t="s">
        <v>263</v>
      </c>
      <c r="L33" s="129" t="s">
        <v>264</v>
      </c>
      <c r="M33" s="130">
        <v>4</v>
      </c>
      <c r="N33" s="127" t="s">
        <v>265</v>
      </c>
      <c r="O33" s="131">
        <v>7000000</v>
      </c>
    </row>
    <row r="34" spans="9:15" ht="30">
      <c r="I34" s="116" t="s">
        <v>266</v>
      </c>
      <c r="J34" s="132" t="s">
        <v>267</v>
      </c>
      <c r="K34" s="130" t="s">
        <v>268</v>
      </c>
      <c r="L34" s="133" t="s">
        <v>269</v>
      </c>
      <c r="M34" s="130">
        <v>8</v>
      </c>
      <c r="N34" s="127" t="s">
        <v>270</v>
      </c>
      <c r="O34" s="131">
        <v>450000</v>
      </c>
    </row>
    <row r="35" spans="9:15" ht="75">
      <c r="I35" s="102" t="s">
        <v>271</v>
      </c>
      <c r="J35" s="102" t="s">
        <v>272</v>
      </c>
      <c r="K35" s="134" t="s">
        <v>205</v>
      </c>
      <c r="L35" s="135" t="s">
        <v>273</v>
      </c>
      <c r="M35" s="134">
        <v>10</v>
      </c>
      <c r="N35" s="127" t="s">
        <v>274</v>
      </c>
      <c r="O35" s="101"/>
    </row>
    <row r="36" spans="9:15" ht="90">
      <c r="I36" s="124" t="s">
        <v>275</v>
      </c>
      <c r="J36" s="124" t="s">
        <v>276</v>
      </c>
      <c r="K36" s="134" t="s">
        <v>205</v>
      </c>
      <c r="L36" s="135" t="s">
        <v>273</v>
      </c>
      <c r="M36" s="125">
        <v>10</v>
      </c>
      <c r="N36" s="124" t="s">
        <v>207</v>
      </c>
      <c r="O36" s="136"/>
    </row>
    <row r="37" spans="9:15" ht="30">
      <c r="I37" s="124" t="s">
        <v>277</v>
      </c>
      <c r="J37" s="124" t="s">
        <v>278</v>
      </c>
      <c r="K37" s="134" t="s">
        <v>205</v>
      </c>
      <c r="L37" s="135" t="s">
        <v>273</v>
      </c>
      <c r="M37" s="125">
        <v>10</v>
      </c>
      <c r="N37" s="124" t="s">
        <v>207</v>
      </c>
      <c r="O37" s="136"/>
    </row>
    <row r="38" spans="9:15" ht="30">
      <c r="I38" s="124" t="s">
        <v>279</v>
      </c>
      <c r="J38" s="137" t="s">
        <v>280</v>
      </c>
      <c r="K38" s="134" t="s">
        <v>263</v>
      </c>
      <c r="L38" s="138"/>
      <c r="M38" s="125">
        <v>4</v>
      </c>
      <c r="N38" s="124" t="s">
        <v>281</v>
      </c>
      <c r="O38" s="136"/>
    </row>
    <row r="39" spans="9:15" ht="30">
      <c r="I39" s="124" t="s">
        <v>282</v>
      </c>
      <c r="J39" s="135" t="s">
        <v>283</v>
      </c>
      <c r="K39" s="134" t="s">
        <v>205</v>
      </c>
      <c r="L39" s="135" t="s">
        <v>284</v>
      </c>
      <c r="M39" s="125">
        <v>20</v>
      </c>
      <c r="N39" s="124" t="s">
        <v>207</v>
      </c>
      <c r="O39" s="136"/>
    </row>
    <row r="40" spans="9:15" ht="45">
      <c r="I40" s="124" t="s">
        <v>285</v>
      </c>
      <c r="J40" s="135" t="s">
        <v>286</v>
      </c>
      <c r="K40" s="134" t="s">
        <v>205</v>
      </c>
      <c r="L40" s="139" t="s">
        <v>287</v>
      </c>
      <c r="M40" s="125">
        <v>30</v>
      </c>
      <c r="N40" s="127" t="s">
        <v>274</v>
      </c>
      <c r="O40" s="136"/>
    </row>
    <row r="41" spans="9:15" ht="15">
      <c r="I41" s="140" t="s">
        <v>288</v>
      </c>
      <c r="J41" s="137" t="s">
        <v>289</v>
      </c>
      <c r="K41" s="125" t="s">
        <v>205</v>
      </c>
      <c r="L41" s="137" t="s">
        <v>290</v>
      </c>
      <c r="M41" s="125">
        <v>30</v>
      </c>
      <c r="N41" s="124" t="s">
        <v>207</v>
      </c>
      <c r="O41" s="136"/>
    </row>
    <row r="42" spans="9:15" ht="15">
      <c r="I42" s="140" t="s">
        <v>291</v>
      </c>
      <c r="J42" s="137" t="s">
        <v>292</v>
      </c>
      <c r="K42" s="125" t="s">
        <v>205</v>
      </c>
      <c r="L42" s="137" t="s">
        <v>293</v>
      </c>
      <c r="M42" s="125">
        <v>15</v>
      </c>
      <c r="N42" s="124" t="s">
        <v>294</v>
      </c>
      <c r="O42" s="136"/>
    </row>
    <row r="43" spans="9:15" ht="30">
      <c r="I43" s="141" t="s">
        <v>295</v>
      </c>
      <c r="J43" s="142" t="s">
        <v>296</v>
      </c>
      <c r="K43" s="143" t="s">
        <v>205</v>
      </c>
      <c r="L43" s="142" t="s">
        <v>297</v>
      </c>
      <c r="M43" s="143">
        <v>20</v>
      </c>
      <c r="N43" s="124" t="s">
        <v>265</v>
      </c>
      <c r="O43" s="144"/>
    </row>
    <row r="44" spans="9:15" ht="15">
      <c r="I44" s="371" t="s">
        <v>599</v>
      </c>
      <c r="J44" s="145" t="s">
        <v>257</v>
      </c>
      <c r="K44" s="146">
        <v>8</v>
      </c>
      <c r="L44" s="121"/>
      <c r="M44" s="121"/>
      <c r="N44" s="121"/>
      <c r="O44" s="121"/>
    </row>
    <row r="45" spans="9:15" ht="15">
      <c r="I45" s="372"/>
      <c r="J45" s="122" t="s">
        <v>258</v>
      </c>
      <c r="K45" s="106">
        <v>4</v>
      </c>
      <c r="L45" s="121"/>
      <c r="M45" s="121"/>
      <c r="N45" s="121"/>
      <c r="O45" s="121"/>
    </row>
    <row r="46" spans="9:14" ht="15.75">
      <c r="I46" s="121"/>
      <c r="J46" s="123" t="s">
        <v>259</v>
      </c>
      <c r="K46" s="106">
        <f>K44+K45</f>
        <v>12</v>
      </c>
      <c r="L46" s="121"/>
      <c r="M46" s="121"/>
      <c r="N46" s="121"/>
    </row>
    <row r="47" spans="9:14" ht="15">
      <c r="I47" s="121"/>
      <c r="J47" s="121"/>
      <c r="K47" s="121"/>
      <c r="L47" s="121"/>
      <c r="M47" s="121"/>
      <c r="N47" s="121"/>
    </row>
    <row r="48" spans="9:14" ht="20.25">
      <c r="I48" s="199" t="s">
        <v>539</v>
      </c>
      <c r="J48" s="121"/>
      <c r="K48" s="121"/>
      <c r="L48" s="121"/>
      <c r="M48" s="121"/>
      <c r="N48" s="121"/>
    </row>
    <row r="49" spans="9:15" ht="47.25">
      <c r="I49" s="101" t="s">
        <v>243</v>
      </c>
      <c r="J49" s="101" t="s">
        <v>244</v>
      </c>
      <c r="K49" s="101" t="s">
        <v>245</v>
      </c>
      <c r="L49" s="101" t="s">
        <v>246</v>
      </c>
      <c r="M49" s="101" t="s">
        <v>247</v>
      </c>
      <c r="N49" s="101" t="s">
        <v>193</v>
      </c>
      <c r="O49" s="101" t="s">
        <v>194</v>
      </c>
    </row>
    <row r="50" spans="9:15" ht="30">
      <c r="I50" s="124" t="s">
        <v>540</v>
      </c>
      <c r="J50" s="124" t="s">
        <v>541</v>
      </c>
      <c r="K50" s="203" t="s">
        <v>222</v>
      </c>
      <c r="L50" s="124" t="s">
        <v>542</v>
      </c>
      <c r="M50" s="125">
        <v>30</v>
      </c>
      <c r="N50" s="124" t="s">
        <v>543</v>
      </c>
      <c r="O50" s="204" t="s">
        <v>569</v>
      </c>
    </row>
    <row r="51" spans="9:15" ht="30">
      <c r="I51" s="127" t="s">
        <v>544</v>
      </c>
      <c r="J51" s="116" t="s">
        <v>545</v>
      </c>
      <c r="K51" s="205" t="s">
        <v>197</v>
      </c>
      <c r="L51" s="206" t="s">
        <v>546</v>
      </c>
      <c r="M51" s="130">
        <v>30</v>
      </c>
      <c r="N51" s="127" t="s">
        <v>547</v>
      </c>
      <c r="O51" s="207">
        <v>4000000</v>
      </c>
    </row>
    <row r="52" spans="9:15" ht="90">
      <c r="I52" s="116" t="s">
        <v>548</v>
      </c>
      <c r="J52" s="208" t="s">
        <v>549</v>
      </c>
      <c r="K52" s="116" t="s">
        <v>550</v>
      </c>
      <c r="L52" s="116" t="s">
        <v>551</v>
      </c>
      <c r="M52" s="130">
        <v>10</v>
      </c>
      <c r="N52" s="124" t="s">
        <v>543</v>
      </c>
      <c r="O52" s="207">
        <v>6000000</v>
      </c>
    </row>
    <row r="53" spans="9:15" ht="30">
      <c r="I53" s="102" t="s">
        <v>552</v>
      </c>
      <c r="J53" s="209" t="s">
        <v>553</v>
      </c>
      <c r="K53" s="102" t="s">
        <v>554</v>
      </c>
      <c r="L53" s="210" t="s">
        <v>555</v>
      </c>
      <c r="M53" s="134">
        <v>40</v>
      </c>
      <c r="N53" s="116" t="s">
        <v>556</v>
      </c>
      <c r="O53" s="207">
        <v>12000000</v>
      </c>
    </row>
    <row r="54" spans="9:15" ht="30">
      <c r="I54" s="102" t="s">
        <v>552</v>
      </c>
      <c r="J54" s="124" t="s">
        <v>557</v>
      </c>
      <c r="K54" s="102" t="s">
        <v>558</v>
      </c>
      <c r="L54" s="210" t="s">
        <v>555</v>
      </c>
      <c r="M54" s="125">
        <v>30</v>
      </c>
      <c r="N54" s="116" t="s">
        <v>556</v>
      </c>
      <c r="O54" s="207">
        <v>9000000</v>
      </c>
    </row>
    <row r="55" spans="9:15" ht="60">
      <c r="I55" s="102" t="s">
        <v>552</v>
      </c>
      <c r="J55" s="124" t="s">
        <v>559</v>
      </c>
      <c r="K55" s="102" t="s">
        <v>560</v>
      </c>
      <c r="L55" s="210" t="s">
        <v>555</v>
      </c>
      <c r="M55" s="125">
        <v>40</v>
      </c>
      <c r="N55" s="116" t="s">
        <v>556</v>
      </c>
      <c r="O55" s="207">
        <v>4500000</v>
      </c>
    </row>
    <row r="56" spans="9:15" ht="30">
      <c r="I56" s="102" t="s">
        <v>552</v>
      </c>
      <c r="J56" s="141" t="s">
        <v>561</v>
      </c>
      <c r="K56" s="102" t="s">
        <v>560</v>
      </c>
      <c r="L56" s="210" t="s">
        <v>555</v>
      </c>
      <c r="M56" s="125">
        <v>30</v>
      </c>
      <c r="N56" s="116" t="s">
        <v>556</v>
      </c>
      <c r="O56" s="207">
        <v>4500000</v>
      </c>
    </row>
    <row r="57" spans="9:15" ht="45">
      <c r="I57" s="124" t="s">
        <v>562</v>
      </c>
      <c r="J57" s="141" t="s">
        <v>563</v>
      </c>
      <c r="K57" s="102" t="s">
        <v>564</v>
      </c>
      <c r="L57" s="210" t="s">
        <v>565</v>
      </c>
      <c r="M57" s="125">
        <v>10</v>
      </c>
      <c r="N57" s="124" t="s">
        <v>543</v>
      </c>
      <c r="O57" s="204" t="s">
        <v>569</v>
      </c>
    </row>
    <row r="58" spans="9:15" ht="30">
      <c r="I58" s="124" t="s">
        <v>566</v>
      </c>
      <c r="J58" s="210" t="s">
        <v>567</v>
      </c>
      <c r="K58" s="102" t="s">
        <v>568</v>
      </c>
      <c r="L58" s="211">
        <v>43344</v>
      </c>
      <c r="M58" s="125">
        <v>40</v>
      </c>
      <c r="N58" s="124" t="s">
        <v>543</v>
      </c>
      <c r="O58" s="207">
        <v>1000000</v>
      </c>
    </row>
    <row r="59" spans="9:15" ht="30">
      <c r="I59" s="202" t="s">
        <v>570</v>
      </c>
      <c r="J59" s="105" t="s">
        <v>571</v>
      </c>
      <c r="K59" s="202" t="s">
        <v>572</v>
      </c>
      <c r="L59" s="202" t="s">
        <v>573</v>
      </c>
      <c r="M59" s="106">
        <v>30</v>
      </c>
      <c r="N59" s="116" t="s">
        <v>556</v>
      </c>
      <c r="O59" s="202" t="s">
        <v>574</v>
      </c>
    </row>
    <row r="60" spans="9:15" ht="30">
      <c r="I60" s="202" t="s">
        <v>575</v>
      </c>
      <c r="J60" s="202" t="s">
        <v>576</v>
      </c>
      <c r="K60" s="202" t="s">
        <v>572</v>
      </c>
      <c r="L60" s="213" t="s">
        <v>586</v>
      </c>
      <c r="M60" s="106">
        <v>20</v>
      </c>
      <c r="N60" s="105" t="s">
        <v>577</v>
      </c>
      <c r="O60" s="202" t="s">
        <v>578</v>
      </c>
    </row>
    <row r="61" spans="9:15" ht="30">
      <c r="I61" s="105" t="s">
        <v>579</v>
      </c>
      <c r="J61" s="202" t="s">
        <v>580</v>
      </c>
      <c r="K61" s="202" t="s">
        <v>572</v>
      </c>
      <c r="L61" s="213" t="s">
        <v>586</v>
      </c>
      <c r="M61" s="106">
        <v>30</v>
      </c>
      <c r="N61" s="105" t="s">
        <v>577</v>
      </c>
      <c r="O61" s="202" t="s">
        <v>578</v>
      </c>
    </row>
    <row r="62" spans="9:15" ht="30">
      <c r="I62" s="105" t="s">
        <v>581</v>
      </c>
      <c r="J62" s="105" t="s">
        <v>582</v>
      </c>
      <c r="K62" s="202" t="s">
        <v>572</v>
      </c>
      <c r="L62" s="213" t="s">
        <v>586</v>
      </c>
      <c r="M62" s="106">
        <v>40</v>
      </c>
      <c r="N62" s="105" t="s">
        <v>577</v>
      </c>
      <c r="O62" s="212">
        <v>100000</v>
      </c>
    </row>
    <row r="63" spans="9:15" ht="30">
      <c r="I63" s="202" t="s">
        <v>583</v>
      </c>
      <c r="J63" s="105" t="s">
        <v>584</v>
      </c>
      <c r="K63" s="202" t="s">
        <v>572</v>
      </c>
      <c r="L63" s="213" t="s">
        <v>586</v>
      </c>
      <c r="M63" s="106">
        <v>60</v>
      </c>
      <c r="N63" s="105" t="s">
        <v>585</v>
      </c>
      <c r="O63" s="202" t="s">
        <v>578</v>
      </c>
    </row>
    <row r="64" spans="9:15" ht="30">
      <c r="I64" s="214" t="s">
        <v>587</v>
      </c>
      <c r="J64" s="214" t="s">
        <v>588</v>
      </c>
      <c r="K64" s="214" t="s">
        <v>572</v>
      </c>
      <c r="L64" s="213" t="s">
        <v>586</v>
      </c>
      <c r="M64" s="215">
        <v>5</v>
      </c>
      <c r="N64" s="214" t="s">
        <v>589</v>
      </c>
      <c r="O64" s="216">
        <v>150000</v>
      </c>
    </row>
    <row r="65" spans="9:15" ht="30">
      <c r="I65" s="214" t="s">
        <v>590</v>
      </c>
      <c r="J65" s="214" t="s">
        <v>591</v>
      </c>
      <c r="K65" s="214" t="s">
        <v>572</v>
      </c>
      <c r="L65" s="213" t="s">
        <v>586</v>
      </c>
      <c r="M65" s="215">
        <v>20</v>
      </c>
      <c r="N65" s="105" t="s">
        <v>577</v>
      </c>
      <c r="O65" s="216" t="s">
        <v>578</v>
      </c>
    </row>
    <row r="66" spans="9:15" ht="30">
      <c r="I66" s="214" t="s">
        <v>592</v>
      </c>
      <c r="J66" s="214" t="s">
        <v>593</v>
      </c>
      <c r="K66" s="214" t="s">
        <v>572</v>
      </c>
      <c r="L66" s="213" t="s">
        <v>586</v>
      </c>
      <c r="M66" s="215">
        <v>30</v>
      </c>
      <c r="N66" s="105" t="s">
        <v>577</v>
      </c>
      <c r="O66" s="216" t="s">
        <v>578</v>
      </c>
    </row>
    <row r="67" spans="9:15" ht="30">
      <c r="I67" s="214" t="s">
        <v>594</v>
      </c>
      <c r="J67" s="214" t="s">
        <v>595</v>
      </c>
      <c r="K67" s="214" t="s">
        <v>572</v>
      </c>
      <c r="L67" s="213" t="s">
        <v>586</v>
      </c>
      <c r="M67" s="215">
        <v>20</v>
      </c>
      <c r="N67" s="105" t="s">
        <v>577</v>
      </c>
      <c r="O67" s="216">
        <v>200000</v>
      </c>
    </row>
    <row r="68" spans="9:15" ht="30">
      <c r="I68" s="214" t="s">
        <v>596</v>
      </c>
      <c r="J68" s="214" t="s">
        <v>597</v>
      </c>
      <c r="K68" s="214" t="s">
        <v>572</v>
      </c>
      <c r="L68" s="213" t="s">
        <v>586</v>
      </c>
      <c r="M68" s="215">
        <v>15</v>
      </c>
      <c r="N68" s="214" t="s">
        <v>598</v>
      </c>
      <c r="O68" s="216">
        <v>200000</v>
      </c>
    </row>
    <row r="69" spans="9:15" ht="15">
      <c r="I69" s="371" t="s">
        <v>600</v>
      </c>
      <c r="J69" s="145" t="s">
        <v>257</v>
      </c>
      <c r="K69" s="146">
        <v>10</v>
      </c>
      <c r="L69" s="217"/>
      <c r="M69" s="218"/>
      <c r="N69" s="217"/>
      <c r="O69" s="219"/>
    </row>
    <row r="70" spans="9:15" ht="15">
      <c r="I70" s="372"/>
      <c r="J70" s="122" t="s">
        <v>258</v>
      </c>
      <c r="K70" s="106">
        <v>9</v>
      </c>
      <c r="L70" s="217"/>
      <c r="M70" s="218"/>
      <c r="N70" s="217"/>
      <c r="O70" s="219"/>
    </row>
    <row r="71" spans="9:15" ht="15.75">
      <c r="I71" s="121"/>
      <c r="J71" s="123" t="s">
        <v>259</v>
      </c>
      <c r="K71" s="106">
        <f>K69+K70</f>
        <v>19</v>
      </c>
      <c r="L71" s="217"/>
      <c r="M71" s="218"/>
      <c r="N71" s="217"/>
      <c r="O71" s="219"/>
    </row>
    <row r="72" spans="9:15" ht="15">
      <c r="I72" s="217"/>
      <c r="J72" s="217"/>
      <c r="K72" s="217"/>
      <c r="L72" s="217"/>
      <c r="M72" s="218"/>
      <c r="N72" s="217"/>
      <c r="O72" s="219"/>
    </row>
    <row r="73" spans="9:15" ht="15">
      <c r="I73" s="217"/>
      <c r="J73" s="217"/>
      <c r="K73" s="217"/>
      <c r="L73" s="217"/>
      <c r="M73" s="218"/>
      <c r="N73" s="217"/>
      <c r="O73" s="219"/>
    </row>
    <row r="74" spans="9:15" ht="15">
      <c r="I74" s="220"/>
      <c r="J74" s="220"/>
      <c r="K74" s="220"/>
      <c r="L74" s="220"/>
      <c r="M74" s="221"/>
      <c r="N74" s="220"/>
      <c r="O74" s="222"/>
    </row>
  </sheetData>
  <mergeCells count="32">
    <mergeCell ref="I69:I70"/>
    <mergeCell ref="A23:G23"/>
    <mergeCell ref="A24:G25"/>
    <mergeCell ref="A26:H26"/>
    <mergeCell ref="B27:F27"/>
    <mergeCell ref="B28:F28"/>
    <mergeCell ref="I44:I45"/>
    <mergeCell ref="B20:G20"/>
    <mergeCell ref="B21:C21"/>
    <mergeCell ref="D21:E21"/>
    <mergeCell ref="B22:C22"/>
    <mergeCell ref="D22:E22"/>
    <mergeCell ref="A16:C16"/>
    <mergeCell ref="D16:G16"/>
    <mergeCell ref="A17:C18"/>
    <mergeCell ref="D17:G18"/>
    <mergeCell ref="A19:G19"/>
    <mergeCell ref="B8:D8"/>
    <mergeCell ref="E8:G8"/>
    <mergeCell ref="A1:G1"/>
    <mergeCell ref="A2:G5"/>
    <mergeCell ref="A6:G6"/>
    <mergeCell ref="B7:D7"/>
    <mergeCell ref="E7:G7"/>
    <mergeCell ref="A14:C15"/>
    <mergeCell ref="D14:G15"/>
    <mergeCell ref="A9:G9"/>
    <mergeCell ref="A10:G10"/>
    <mergeCell ref="A11:G11"/>
    <mergeCell ref="A12:G12"/>
    <mergeCell ref="A13:C13"/>
    <mergeCell ref="D13:G13"/>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formula1>$I$2:$I$8</formula1>
    </dataValidation>
    <dataValidation type="list" allowBlank="1" showInputMessage="1" showErrorMessage="1" sqref="MPQ65520 MZM65520 NJI65520 NTE65520 ODA65520 OMW65520 OWS65520 PGO65520 PQK65520 QAG65520 QKC65520 QTY65520 RDU65520 RNQ65520 RXM65520 SHI65520 SRE65520 TBA65520 TKW65520 TUS65520 UEO65520 UOK65520 UYG65520 VIC65520 VRY65520 WBU65520 WLQ65520 WVM65520 E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E196592 JA196592 SW196592 ACS196592 AMO196592 AWK196592 BGG196592 BQC196592">
      <formula1>$I$2:$I$8</formula1>
    </dataValidation>
    <dataValidation type="list" allowBlank="1" showInputMessage="1" showErrorMessage="1" sqref="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E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formula1>$I$2:$I$8</formula1>
    </dataValidation>
    <dataValidation type="list" allowBlank="1" showInputMessage="1" showErrorMessage="1" sqref="PQK262128 QAG262128 QKC262128 QTY262128 RDU262128 RNQ262128 RXM262128 SHI262128 SRE262128 TBA262128 TKW262128 TUS262128 UEO262128 UOK262128 UYG262128 VIC262128 VRY262128 WBU262128 WLQ262128 WVM262128 E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E393200 JA393200 SW393200 ACS393200 AMO393200 AWK393200 BGG393200 BQC393200 BZY393200 CJU393200 CTQ393200 DDM393200 DNI393200 DXE393200 EHA393200 EQW393200">
      <formula1>$I$2:$I$8</formula1>
    </dataValidation>
    <dataValidation type="list" allowBlank="1" showInputMessage="1" showErrorMessage="1" sqref="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E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formula1>$I$2:$I$8</formula1>
    </dataValidation>
    <dataValidation type="list" allowBlank="1" showInputMessage="1" showErrorMessage="1" sqref="SRE458736 TBA458736 TKW458736 TUS458736 UEO458736 UOK458736 UYG458736 VIC458736 VRY458736 WBU458736 WLQ458736 WVM458736 E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E589808 JA589808 SW589808 ACS589808 AMO589808 AWK589808 BGG589808 BQC589808 BZY589808 CJU589808 CTQ589808 DDM589808 DNI589808 DXE589808 EHA589808 EQW589808 FAS589808 FKO589808 FUK589808 GEG589808 GOC589808 GXY589808 HHU589808 HRQ589808">
      <formula1>$I$2:$I$8</formula1>
    </dataValidation>
    <dataValidation type="list" allowBlank="1" showInputMessage="1" showErrorMessage="1" sqref="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E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formula1>$I$2:$I$8</formula1>
    </dataValidation>
    <dataValidation type="list" allowBlank="1" showInputMessage="1" showErrorMessage="1" sqref="VRY655344 WBU655344 WLQ655344 WVM655344 E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E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formula1>$I$2:$I$8</formula1>
    </dataValidation>
    <dataValidation type="list" allowBlank="1" showInputMessage="1" showErrorMessage="1" sqref="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E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E917488 JA917488 SW917488 ACS917488">
      <formula1>$I$2:$I$8</formula1>
    </dataValidation>
    <dataValidation type="list" allowBlank="1" showInputMessage="1" showErrorMessage="1" sqref="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E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formula1>$I$2:$I$8</formula1>
    </dataValidation>
    <dataValidation type="list" allowBlank="1" showInputMessage="1" showErrorMessage="1" sqref="ODA983024 OMW983024 OWS983024 PGO983024 PQK983024 QAG983024 QKC983024 QTY983024 RDU983024 RNQ983024 RXM983024 SHI983024 SRE983024 TBA983024 TKW983024 TUS983024 UEO983024 UOK983024 UYG983024 VIC983024 VRY983024 WBU983024 WLQ983024 WVM983024">
      <formula1>$I$2:$I$8</formula1>
    </dataValidation>
  </dataValidations>
  <hyperlinks>
    <hyperlink ref="A8" location="'Consolidado 2017'!A1" display="'Consolidado 2017'!A1"/>
    <hyperlink ref="J34" r:id="rId1" display="http://www.philipphutter.com/"/>
  </hyperlinks>
  <printOptions/>
  <pageMargins left="0.7" right="0.7" top="0.75" bottom="0.75" header="0.3" footer="0.3"/>
  <pageSetup horizontalDpi="600" verticalDpi="600" orientation="portrait" r:id="rId5"/>
  <drawing r:id="rId4"/>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Z12"/>
  <sheetViews>
    <sheetView workbookViewId="0" topLeftCell="A1">
      <selection activeCell="C5" sqref="C5:G5"/>
    </sheetView>
  </sheetViews>
  <sheetFormatPr defaultColWidth="14.421875" defaultRowHeight="15"/>
  <cols>
    <col min="1" max="3" width="23.7109375" style="48" customWidth="1"/>
    <col min="4" max="4" width="33.140625" style="48" customWidth="1"/>
    <col min="5" max="5" width="28.00390625" style="48" customWidth="1"/>
    <col min="6" max="26" width="23.7109375" style="48" customWidth="1"/>
    <col min="27" max="16384" width="14.421875" style="48" customWidth="1"/>
  </cols>
  <sheetData>
    <row r="1" spans="1:26" s="404" customFormat="1" ht="15.75" customHeight="1">
      <c r="A1" s="398"/>
      <c r="B1" s="399"/>
      <c r="C1" s="400" t="s">
        <v>0</v>
      </c>
      <c r="D1" s="401"/>
      <c r="E1" s="401"/>
      <c r="F1" s="401"/>
      <c r="G1" s="401"/>
      <c r="H1" s="402"/>
      <c r="I1" s="402"/>
      <c r="J1" s="402"/>
      <c r="K1" s="402"/>
      <c r="L1" s="402"/>
      <c r="M1" s="402"/>
      <c r="N1" s="402"/>
      <c r="O1" s="402"/>
      <c r="P1" s="402"/>
      <c r="Q1" s="402"/>
      <c r="R1" s="402"/>
      <c r="S1" s="402"/>
      <c r="T1" s="402"/>
      <c r="U1" s="403"/>
      <c r="V1" s="403"/>
      <c r="W1" s="403"/>
      <c r="X1" s="403"/>
      <c r="Y1" s="403"/>
      <c r="Z1" s="403"/>
    </row>
    <row r="2" spans="1:26" s="404" customFormat="1" ht="15.75" customHeight="1">
      <c r="A2" s="405"/>
      <c r="B2" s="399"/>
      <c r="C2" s="400" t="s">
        <v>1</v>
      </c>
      <c r="D2" s="401"/>
      <c r="E2" s="401"/>
      <c r="F2" s="401"/>
      <c r="G2" s="401"/>
      <c r="H2" s="402"/>
      <c r="I2" s="402"/>
      <c r="J2" s="402"/>
      <c r="K2" s="402"/>
      <c r="L2" s="402"/>
      <c r="M2" s="402"/>
      <c r="N2" s="402"/>
      <c r="O2" s="402"/>
      <c r="P2" s="402"/>
      <c r="Q2" s="402"/>
      <c r="R2" s="402"/>
      <c r="S2" s="402"/>
      <c r="T2" s="402"/>
      <c r="U2" s="403"/>
      <c r="V2" s="403"/>
      <c r="W2" s="403"/>
      <c r="X2" s="403"/>
      <c r="Y2" s="403"/>
      <c r="Z2" s="403"/>
    </row>
    <row r="3" spans="1:26" s="404" customFormat="1" ht="15.75" customHeight="1">
      <c r="A3" s="405"/>
      <c r="B3" s="399"/>
      <c r="C3" s="406"/>
      <c r="D3" s="407"/>
      <c r="E3" s="408"/>
      <c r="F3" s="408"/>
      <c r="G3" s="408"/>
      <c r="H3" s="402"/>
      <c r="I3" s="402"/>
      <c r="J3" s="402"/>
      <c r="K3" s="402"/>
      <c r="L3" s="402"/>
      <c r="M3" s="402"/>
      <c r="N3" s="402"/>
      <c r="O3" s="402"/>
      <c r="P3" s="402"/>
      <c r="Q3" s="402"/>
      <c r="R3" s="402"/>
      <c r="S3" s="402"/>
      <c r="T3" s="402"/>
      <c r="U3" s="403"/>
      <c r="V3" s="403"/>
      <c r="W3" s="403"/>
      <c r="X3" s="403"/>
      <c r="Y3" s="403"/>
      <c r="Z3" s="403"/>
    </row>
    <row r="4" spans="1:26" s="404" customFormat="1" ht="15.75" customHeight="1">
      <c r="A4" s="405"/>
      <c r="B4" s="399"/>
      <c r="C4" s="400" t="s">
        <v>2</v>
      </c>
      <c r="D4" s="401"/>
      <c r="E4" s="401"/>
      <c r="F4" s="401"/>
      <c r="G4" s="401"/>
      <c r="H4" s="402"/>
      <c r="I4" s="402"/>
      <c r="J4" s="402"/>
      <c r="K4" s="402"/>
      <c r="L4" s="402"/>
      <c r="M4" s="402"/>
      <c r="N4" s="402"/>
      <c r="O4" s="402"/>
      <c r="P4" s="402"/>
      <c r="Q4" s="402"/>
      <c r="R4" s="402"/>
      <c r="S4" s="402"/>
      <c r="T4" s="402"/>
      <c r="U4" s="403"/>
      <c r="V4" s="403"/>
      <c r="W4" s="403"/>
      <c r="X4" s="403"/>
      <c r="Y4" s="403"/>
      <c r="Z4" s="403"/>
    </row>
    <row r="5" spans="1:26" s="404" customFormat="1" ht="15.75" customHeight="1">
      <c r="A5" s="405"/>
      <c r="B5" s="399"/>
      <c r="C5" s="400" t="s">
        <v>954</v>
      </c>
      <c r="D5" s="401"/>
      <c r="E5" s="401"/>
      <c r="F5" s="401"/>
      <c r="G5" s="401"/>
      <c r="H5" s="402"/>
      <c r="I5" s="402"/>
      <c r="J5" s="402"/>
      <c r="K5" s="402"/>
      <c r="L5" s="402"/>
      <c r="M5" s="402"/>
      <c r="N5" s="402"/>
      <c r="O5" s="402"/>
      <c r="P5" s="402"/>
      <c r="Q5" s="402"/>
      <c r="R5" s="402"/>
      <c r="S5" s="402"/>
      <c r="T5" s="402"/>
      <c r="U5" s="403"/>
      <c r="V5" s="403"/>
      <c r="W5" s="403"/>
      <c r="X5" s="403"/>
      <c r="Y5" s="403"/>
      <c r="Z5" s="403"/>
    </row>
    <row r="6" spans="1:26" s="404" customFormat="1" ht="15.75" customHeight="1">
      <c r="A6" s="409"/>
      <c r="B6" s="399"/>
      <c r="C6" s="410" t="s">
        <v>955</v>
      </c>
      <c r="D6" s="411"/>
      <c r="E6" s="411"/>
      <c r="F6" s="411"/>
      <c r="G6" s="411"/>
      <c r="H6" s="402"/>
      <c r="I6" s="402"/>
      <c r="J6" s="402"/>
      <c r="K6" s="402"/>
      <c r="L6" s="402"/>
      <c r="M6" s="402"/>
      <c r="N6" s="402"/>
      <c r="O6" s="402"/>
      <c r="P6" s="402"/>
      <c r="Q6" s="402"/>
      <c r="R6" s="402"/>
      <c r="S6" s="402"/>
      <c r="T6" s="402"/>
      <c r="U6" s="403"/>
      <c r="V6" s="403"/>
      <c r="W6" s="403"/>
      <c r="X6" s="403"/>
      <c r="Y6" s="403"/>
      <c r="Z6" s="403"/>
    </row>
    <row r="7" spans="1:22" s="4" customFormat="1" ht="51.75" customHeight="1">
      <c r="A7" s="1" t="s">
        <v>3</v>
      </c>
      <c r="B7" s="1" t="s">
        <v>4</v>
      </c>
      <c r="C7" s="2" t="s">
        <v>5</v>
      </c>
      <c r="D7" s="2" t="s">
        <v>6</v>
      </c>
      <c r="E7" s="2" t="s">
        <v>7</v>
      </c>
      <c r="F7" s="2" t="s">
        <v>8</v>
      </c>
      <c r="G7" s="2" t="s">
        <v>9</v>
      </c>
      <c r="H7" s="1"/>
      <c r="I7" s="1"/>
      <c r="J7" s="1"/>
      <c r="K7" s="1"/>
      <c r="L7" s="1"/>
      <c r="M7" s="1"/>
      <c r="N7" s="1"/>
      <c r="O7" s="1"/>
      <c r="P7" s="1"/>
      <c r="Q7" s="1"/>
      <c r="R7" s="1"/>
      <c r="S7" s="1"/>
      <c r="T7" s="1" t="s">
        <v>11</v>
      </c>
      <c r="U7" s="3"/>
      <c r="V7" s="3"/>
    </row>
    <row r="8" spans="1:22" s="4" customFormat="1" ht="34.5" customHeight="1">
      <c r="A8" s="1"/>
      <c r="B8" s="1"/>
      <c r="C8" s="1"/>
      <c r="D8" s="1"/>
      <c r="E8" s="1"/>
      <c r="F8" s="1"/>
      <c r="G8" s="1"/>
      <c r="H8" s="1" t="s">
        <v>12</v>
      </c>
      <c r="I8" s="1" t="s">
        <v>13</v>
      </c>
      <c r="J8" s="1" t="s">
        <v>14</v>
      </c>
      <c r="K8" s="1" t="s">
        <v>15</v>
      </c>
      <c r="L8" s="1" t="s">
        <v>16</v>
      </c>
      <c r="M8" s="1" t="s">
        <v>17</v>
      </c>
      <c r="N8" s="1" t="s">
        <v>18</v>
      </c>
      <c r="O8" s="1" t="s">
        <v>19</v>
      </c>
      <c r="P8" s="1" t="s">
        <v>20</v>
      </c>
      <c r="Q8" s="1" t="s">
        <v>21</v>
      </c>
      <c r="R8" s="1" t="s">
        <v>22</v>
      </c>
      <c r="S8" s="1" t="s">
        <v>23</v>
      </c>
      <c r="T8" s="1"/>
      <c r="U8" s="5"/>
      <c r="V8" s="5"/>
    </row>
    <row r="9" spans="1:22" s="4" customFormat="1" ht="114.75" customHeight="1">
      <c r="A9" s="332" t="s">
        <v>24</v>
      </c>
      <c r="B9" s="6" t="s">
        <v>25</v>
      </c>
      <c r="C9" s="68" t="s">
        <v>26</v>
      </c>
      <c r="D9" s="7" t="s">
        <v>142</v>
      </c>
      <c r="E9" s="7" t="s">
        <v>28</v>
      </c>
      <c r="F9" s="7" t="s">
        <v>192</v>
      </c>
      <c r="G9" s="11">
        <v>0.7</v>
      </c>
      <c r="H9" s="12">
        <f>'Satisfacción del Cliente 2017'!C22</f>
        <v>0.7855654012603296</v>
      </c>
      <c r="I9" s="7"/>
      <c r="J9" s="7"/>
      <c r="K9" s="9"/>
      <c r="L9" s="7"/>
      <c r="M9" s="7"/>
      <c r="N9" s="8"/>
      <c r="O9" s="7"/>
      <c r="P9" s="7"/>
      <c r="Q9" s="9"/>
      <c r="R9" s="7"/>
      <c r="S9" s="7"/>
      <c r="T9" s="10"/>
      <c r="U9" s="5"/>
      <c r="V9" s="5"/>
    </row>
    <row r="10" spans="1:22" s="4" customFormat="1" ht="157.5" customHeight="1">
      <c r="A10" s="333"/>
      <c r="B10" s="7"/>
      <c r="C10" s="68" t="s">
        <v>30</v>
      </c>
      <c r="D10" s="7" t="s">
        <v>31</v>
      </c>
      <c r="E10" s="7" t="s">
        <v>32</v>
      </c>
      <c r="F10" s="7" t="s">
        <v>191</v>
      </c>
      <c r="G10" s="11">
        <v>0.8</v>
      </c>
      <c r="H10" s="12">
        <f>'Cumpl. Plan Desarrollo 2018'!D22</f>
        <v>0.8248587570621468</v>
      </c>
      <c r="I10" s="7"/>
      <c r="J10" s="7"/>
      <c r="K10" s="9"/>
      <c r="L10" s="12"/>
      <c r="M10" s="7"/>
      <c r="N10" s="13"/>
      <c r="O10" s="7"/>
      <c r="P10" s="12"/>
      <c r="Q10" s="9"/>
      <c r="R10" s="7"/>
      <c r="S10" s="7"/>
      <c r="T10" s="10"/>
      <c r="U10" s="5"/>
      <c r="V10" s="5"/>
    </row>
    <row r="11" spans="1:22" s="4" customFormat="1" ht="114.75" customHeight="1">
      <c r="A11" s="333"/>
      <c r="B11" s="7"/>
      <c r="C11" s="224" t="s">
        <v>34</v>
      </c>
      <c r="D11" s="7" t="s">
        <v>35</v>
      </c>
      <c r="E11" s="7" t="s">
        <v>36</v>
      </c>
      <c r="F11" s="7" t="s">
        <v>41</v>
      </c>
      <c r="G11" s="11">
        <v>0.8</v>
      </c>
      <c r="H11" s="14">
        <f>'Efectividad en la Ges. Proy2018'!C22</f>
        <v>3409611547</v>
      </c>
      <c r="I11" s="7"/>
      <c r="J11" s="7"/>
      <c r="K11" s="9"/>
      <c r="L11" s="7"/>
      <c r="M11" s="7"/>
      <c r="N11" s="7"/>
      <c r="O11" s="7"/>
      <c r="P11" s="7"/>
      <c r="Q11" s="9"/>
      <c r="R11" s="7"/>
      <c r="S11" s="7"/>
      <c r="T11" s="10"/>
      <c r="U11" s="5"/>
      <c r="V11" s="5"/>
    </row>
    <row r="12" spans="1:20" s="21" customFormat="1" ht="228" customHeight="1">
      <c r="A12" s="334"/>
      <c r="B12" s="15" t="s">
        <v>37</v>
      </c>
      <c r="C12" s="225" t="s">
        <v>38</v>
      </c>
      <c r="D12" s="16" t="s">
        <v>39</v>
      </c>
      <c r="E12" s="16" t="s">
        <v>40</v>
      </c>
      <c r="F12" s="17" t="s">
        <v>41</v>
      </c>
      <c r="G12" s="18"/>
      <c r="H12" s="226">
        <f>'Gestión de Intercambios 2018'!F22</f>
        <v>0.5833333333333334</v>
      </c>
      <c r="I12" s="20"/>
      <c r="J12" s="7"/>
      <c r="K12" s="7"/>
      <c r="L12" s="9"/>
      <c r="M12" s="7"/>
      <c r="N12" s="7"/>
      <c r="O12" s="7"/>
      <c r="P12" s="7"/>
      <c r="Q12" s="7"/>
      <c r="R12" s="9"/>
      <c r="S12" s="19"/>
      <c r="T12" s="20"/>
    </row>
    <row r="13" s="67" customFormat="1" ht="15"/>
    <row r="14" s="67" customFormat="1" ht="15"/>
    <row r="15" s="67" customFormat="1" ht="15"/>
    <row r="16" s="67" customFormat="1" ht="15"/>
  </sheetData>
  <mergeCells count="7">
    <mergeCell ref="C1:G1"/>
    <mergeCell ref="C2:G2"/>
    <mergeCell ref="A1:B6"/>
    <mergeCell ref="C4:G4"/>
    <mergeCell ref="C5:G5"/>
    <mergeCell ref="C6:G6"/>
    <mergeCell ref="A9:A12"/>
  </mergeCells>
  <hyperlinks>
    <hyperlink ref="C9" location="'Satisfacción del Cliente 2017'!A1" display="Satisfacción del cliente"/>
    <hyperlink ref="C10" location="'Cumpl. Plan Desarrollo 2017'!A1" display="Cumplimiento del plan de desarrollo"/>
    <hyperlink ref="C11" location="'Efectividad en la Ges. Proy2018'!A1" display="Efectividad en la gestión de proyectos"/>
    <hyperlink ref="C12" location="'Gestión de Intercambios 2018'!A1" display="Gestión de intercambios "/>
  </hyperlinks>
  <printOptions/>
  <pageMargins left="0.7" right="0.7" top="0.75" bottom="0.75" header="0.3" footer="0.3"/>
  <pageSetup orientation="portrait" paperSize="9"/>
  <drawing r:id="rId3"/>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382"/>
  <sheetViews>
    <sheetView workbookViewId="0" topLeftCell="A1">
      <selection activeCell="A8" sqref="A8"/>
    </sheetView>
  </sheetViews>
  <sheetFormatPr defaultColWidth="11.421875" defaultRowHeight="15"/>
  <cols>
    <col min="1" max="1" width="33.421875" style="23" customWidth="1"/>
    <col min="2" max="2" width="19.57421875" style="23" customWidth="1"/>
    <col min="3" max="3" width="24.28125" style="23" customWidth="1"/>
    <col min="4" max="4" width="17.7109375" style="23" customWidth="1"/>
    <col min="5" max="5" width="21.28125" style="23" customWidth="1"/>
    <col min="6" max="6" width="36.00390625" style="23" customWidth="1"/>
    <col min="7" max="7" width="11.00390625" style="23" bestFit="1" customWidth="1"/>
    <col min="8" max="8" width="14.7109375" style="23" customWidth="1"/>
    <col min="9" max="9" width="52.8515625" style="23" customWidth="1"/>
    <col min="10" max="10" width="11.28125" style="23" customWidth="1"/>
    <col min="11" max="11" width="7.57421875" style="23" customWidth="1"/>
    <col min="12" max="12" width="9.140625" style="23" customWidth="1"/>
    <col min="13" max="13" width="5.7109375" style="23" customWidth="1"/>
    <col min="14" max="14" width="12.7109375" style="23" customWidth="1"/>
    <col min="15" max="15" width="11.0039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24.28125" style="23" customWidth="1"/>
    <col min="260" max="260" width="13.71093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70" width="5.7109375" style="23" customWidth="1"/>
    <col min="271" max="271" width="6.71093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24.28125" style="23" customWidth="1"/>
    <col min="516" max="516" width="13.71093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6" width="5.7109375" style="23" customWidth="1"/>
    <col min="527" max="527" width="6.71093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24.28125" style="23" customWidth="1"/>
    <col min="772" max="772" width="13.71093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82" width="5.7109375" style="23" customWidth="1"/>
    <col min="783" max="783" width="6.71093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24.28125" style="23" customWidth="1"/>
    <col min="1028" max="1028" width="13.71093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8" width="5.7109375" style="23" customWidth="1"/>
    <col min="1039" max="1039" width="6.71093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24.28125" style="23" customWidth="1"/>
    <col min="1284" max="1284" width="13.71093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4" width="5.7109375" style="23" customWidth="1"/>
    <col min="1295" max="1295" width="6.71093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24.28125" style="23" customWidth="1"/>
    <col min="1540" max="1540" width="13.71093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50" width="5.7109375" style="23" customWidth="1"/>
    <col min="1551" max="1551" width="6.71093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24.28125" style="23" customWidth="1"/>
    <col min="1796" max="1796" width="13.71093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6" width="5.7109375" style="23" customWidth="1"/>
    <col min="1807" max="1807" width="6.71093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24.28125" style="23" customWidth="1"/>
    <col min="2052" max="2052" width="13.71093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62" width="5.7109375" style="23" customWidth="1"/>
    <col min="2063" max="2063" width="6.71093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24.28125" style="23" customWidth="1"/>
    <col min="2308" max="2308" width="13.71093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8" width="5.7109375" style="23" customWidth="1"/>
    <col min="2319" max="2319" width="6.71093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24.28125" style="23" customWidth="1"/>
    <col min="2564" max="2564" width="13.71093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4" width="5.7109375" style="23" customWidth="1"/>
    <col min="2575" max="2575" width="6.71093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24.28125" style="23" customWidth="1"/>
    <col min="2820" max="2820" width="13.71093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30" width="5.7109375" style="23" customWidth="1"/>
    <col min="2831" max="2831" width="6.71093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24.28125" style="23" customWidth="1"/>
    <col min="3076" max="3076" width="13.71093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6" width="5.7109375" style="23" customWidth="1"/>
    <col min="3087" max="3087" width="6.71093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24.28125" style="23" customWidth="1"/>
    <col min="3332" max="3332" width="13.71093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42" width="5.7109375" style="23" customWidth="1"/>
    <col min="3343" max="3343" width="6.71093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24.28125" style="23" customWidth="1"/>
    <col min="3588" max="3588" width="13.71093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8" width="5.7109375" style="23" customWidth="1"/>
    <col min="3599" max="3599" width="6.71093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24.28125" style="23" customWidth="1"/>
    <col min="3844" max="3844" width="13.71093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4" width="5.7109375" style="23" customWidth="1"/>
    <col min="3855" max="3855" width="6.71093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24.28125" style="23" customWidth="1"/>
    <col min="4100" max="4100" width="13.71093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10" width="5.7109375" style="23" customWidth="1"/>
    <col min="4111" max="4111" width="6.71093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24.28125" style="23" customWidth="1"/>
    <col min="4356" max="4356" width="13.71093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6" width="5.7109375" style="23" customWidth="1"/>
    <col min="4367" max="4367" width="6.71093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24.28125" style="23" customWidth="1"/>
    <col min="4612" max="4612" width="13.71093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22" width="5.7109375" style="23" customWidth="1"/>
    <col min="4623" max="4623" width="6.71093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24.28125" style="23" customWidth="1"/>
    <col min="4868" max="4868" width="13.71093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8" width="5.7109375" style="23" customWidth="1"/>
    <col min="4879" max="4879" width="6.71093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24.28125" style="23" customWidth="1"/>
    <col min="5124" max="5124" width="13.71093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4" width="5.7109375" style="23" customWidth="1"/>
    <col min="5135" max="5135" width="6.71093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24.28125" style="23" customWidth="1"/>
    <col min="5380" max="5380" width="13.71093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90" width="5.7109375" style="23" customWidth="1"/>
    <col min="5391" max="5391" width="6.71093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24.28125" style="23" customWidth="1"/>
    <col min="5636" max="5636" width="13.71093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6" width="5.7109375" style="23" customWidth="1"/>
    <col min="5647" max="5647" width="6.71093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24.28125" style="23" customWidth="1"/>
    <col min="5892" max="5892" width="13.71093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902" width="5.7109375" style="23" customWidth="1"/>
    <col min="5903" max="5903" width="6.71093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24.28125" style="23" customWidth="1"/>
    <col min="6148" max="6148" width="13.71093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8" width="5.7109375" style="23" customWidth="1"/>
    <col min="6159" max="6159" width="6.71093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24.28125" style="23" customWidth="1"/>
    <col min="6404" max="6404" width="13.71093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4" width="5.7109375" style="23" customWidth="1"/>
    <col min="6415" max="6415" width="6.71093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24.28125" style="23" customWidth="1"/>
    <col min="6660" max="6660" width="13.71093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70" width="5.7109375" style="23" customWidth="1"/>
    <col min="6671" max="6671" width="6.71093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24.28125" style="23" customWidth="1"/>
    <col min="6916" max="6916" width="13.71093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6" width="5.7109375" style="23" customWidth="1"/>
    <col min="6927" max="6927" width="6.71093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24.28125" style="23" customWidth="1"/>
    <col min="7172" max="7172" width="13.71093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82" width="5.7109375" style="23" customWidth="1"/>
    <col min="7183" max="7183" width="6.71093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24.28125" style="23" customWidth="1"/>
    <col min="7428" max="7428" width="13.71093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8" width="5.7109375" style="23" customWidth="1"/>
    <col min="7439" max="7439" width="6.71093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24.28125" style="23" customWidth="1"/>
    <col min="7684" max="7684" width="13.71093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4" width="5.7109375" style="23" customWidth="1"/>
    <col min="7695" max="7695" width="6.71093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24.28125" style="23" customWidth="1"/>
    <col min="7940" max="7940" width="13.71093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50" width="5.7109375" style="23" customWidth="1"/>
    <col min="7951" max="7951" width="6.71093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24.28125" style="23" customWidth="1"/>
    <col min="8196" max="8196" width="13.71093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6" width="5.7109375" style="23" customWidth="1"/>
    <col min="8207" max="8207" width="6.71093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24.28125" style="23" customWidth="1"/>
    <col min="8452" max="8452" width="13.71093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62" width="5.7109375" style="23" customWidth="1"/>
    <col min="8463" max="8463" width="6.71093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24.28125" style="23" customWidth="1"/>
    <col min="8708" max="8708" width="13.71093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8" width="5.7109375" style="23" customWidth="1"/>
    <col min="8719" max="8719" width="6.71093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24.28125" style="23" customWidth="1"/>
    <col min="8964" max="8964" width="13.71093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4" width="5.7109375" style="23" customWidth="1"/>
    <col min="8975" max="8975" width="6.71093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24.28125" style="23" customWidth="1"/>
    <col min="9220" max="9220" width="13.71093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30" width="5.7109375" style="23" customWidth="1"/>
    <col min="9231" max="9231" width="6.71093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24.28125" style="23" customWidth="1"/>
    <col min="9476" max="9476" width="13.71093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6" width="5.7109375" style="23" customWidth="1"/>
    <col min="9487" max="9487" width="6.71093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24.28125" style="23" customWidth="1"/>
    <col min="9732" max="9732" width="13.71093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42" width="5.7109375" style="23" customWidth="1"/>
    <col min="9743" max="9743" width="6.71093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24.28125" style="23" customWidth="1"/>
    <col min="9988" max="9988" width="13.71093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8" width="5.7109375" style="23" customWidth="1"/>
    <col min="9999" max="9999" width="6.71093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24.28125" style="23" customWidth="1"/>
    <col min="10244" max="10244" width="13.71093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4" width="5.7109375" style="23" customWidth="1"/>
    <col min="10255" max="10255" width="6.71093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24.28125" style="23" customWidth="1"/>
    <col min="10500" max="10500" width="13.71093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10" width="5.7109375" style="23" customWidth="1"/>
    <col min="10511" max="10511" width="6.71093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24.28125" style="23" customWidth="1"/>
    <col min="10756" max="10756" width="13.71093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6" width="5.7109375" style="23" customWidth="1"/>
    <col min="10767" max="10767" width="6.71093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24.28125" style="23" customWidth="1"/>
    <col min="11012" max="11012" width="13.71093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22" width="5.7109375" style="23" customWidth="1"/>
    <col min="11023" max="11023" width="6.71093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24.28125" style="23" customWidth="1"/>
    <col min="11268" max="11268" width="13.71093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8" width="5.7109375" style="23" customWidth="1"/>
    <col min="11279" max="11279" width="6.71093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24.28125" style="23" customWidth="1"/>
    <col min="11524" max="11524" width="13.71093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4" width="5.7109375" style="23" customWidth="1"/>
    <col min="11535" max="11535" width="6.71093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24.28125" style="23" customWidth="1"/>
    <col min="11780" max="11780" width="13.71093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90" width="5.7109375" style="23" customWidth="1"/>
    <col min="11791" max="11791" width="6.71093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24.28125" style="23" customWidth="1"/>
    <col min="12036" max="12036" width="13.71093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6" width="5.7109375" style="23" customWidth="1"/>
    <col min="12047" max="12047" width="6.71093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24.28125" style="23" customWidth="1"/>
    <col min="12292" max="12292" width="13.71093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302" width="5.7109375" style="23" customWidth="1"/>
    <col min="12303" max="12303" width="6.71093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24.28125" style="23" customWidth="1"/>
    <col min="12548" max="12548" width="13.71093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8" width="5.7109375" style="23" customWidth="1"/>
    <col min="12559" max="12559" width="6.71093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24.28125" style="23" customWidth="1"/>
    <col min="12804" max="12804" width="13.71093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4" width="5.7109375" style="23" customWidth="1"/>
    <col min="12815" max="12815" width="6.71093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24.28125" style="23" customWidth="1"/>
    <col min="13060" max="13060" width="13.71093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70" width="5.7109375" style="23" customWidth="1"/>
    <col min="13071" max="13071" width="6.71093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24.28125" style="23" customWidth="1"/>
    <col min="13316" max="13316" width="13.71093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6" width="5.7109375" style="23" customWidth="1"/>
    <col min="13327" max="13327" width="6.71093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24.28125" style="23" customWidth="1"/>
    <col min="13572" max="13572" width="13.71093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82" width="5.7109375" style="23" customWidth="1"/>
    <col min="13583" max="13583" width="6.71093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24.28125" style="23" customWidth="1"/>
    <col min="13828" max="13828" width="13.71093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8" width="5.7109375" style="23" customWidth="1"/>
    <col min="13839" max="13839" width="6.71093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24.28125" style="23" customWidth="1"/>
    <col min="14084" max="14084" width="13.71093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4" width="5.7109375" style="23" customWidth="1"/>
    <col min="14095" max="14095" width="6.71093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24.28125" style="23" customWidth="1"/>
    <col min="14340" max="14340" width="13.71093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50" width="5.7109375" style="23" customWidth="1"/>
    <col min="14351" max="14351" width="6.71093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24.28125" style="23" customWidth="1"/>
    <col min="14596" max="14596" width="13.71093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6" width="5.7109375" style="23" customWidth="1"/>
    <col min="14607" max="14607" width="6.71093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24.28125" style="23" customWidth="1"/>
    <col min="14852" max="14852" width="13.71093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62" width="5.7109375" style="23" customWidth="1"/>
    <col min="14863" max="14863" width="6.71093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24.28125" style="23" customWidth="1"/>
    <col min="15108" max="15108" width="13.71093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8" width="5.7109375" style="23" customWidth="1"/>
    <col min="15119" max="15119" width="6.71093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24.28125" style="23" customWidth="1"/>
    <col min="15364" max="15364" width="13.71093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4" width="5.7109375" style="23" customWidth="1"/>
    <col min="15375" max="15375" width="6.71093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24.28125" style="23" customWidth="1"/>
    <col min="15620" max="15620" width="13.71093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30" width="5.7109375" style="23" customWidth="1"/>
    <col min="15631" max="15631" width="6.71093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24.28125" style="23" customWidth="1"/>
    <col min="15876" max="15876" width="13.71093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6" width="5.7109375" style="23" customWidth="1"/>
    <col min="15887" max="15887" width="6.71093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24.28125" style="23" customWidth="1"/>
    <col min="16132" max="16132" width="13.71093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42" width="5.7109375" style="23" customWidth="1"/>
    <col min="16143" max="16143" width="6.71093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2.75" customHeight="1">
      <c r="A2" s="342" t="s">
        <v>42</v>
      </c>
      <c r="B2" s="342"/>
      <c r="C2" s="342"/>
      <c r="D2" s="342"/>
      <c r="E2" s="342"/>
      <c r="F2" s="342"/>
      <c r="G2" s="342"/>
      <c r="H2" s="22"/>
    </row>
    <row r="3" spans="1:9" ht="12.75" customHeight="1">
      <c r="A3" s="342"/>
      <c r="B3" s="342"/>
      <c r="C3" s="342"/>
      <c r="D3" s="342"/>
      <c r="E3" s="342"/>
      <c r="F3" s="342"/>
      <c r="G3" s="342"/>
      <c r="H3" s="22"/>
      <c r="I3" s="23" t="s">
        <v>43</v>
      </c>
    </row>
    <row r="4" spans="1:9" ht="12.75" customHeight="1">
      <c r="A4" s="342"/>
      <c r="B4" s="342"/>
      <c r="C4" s="342"/>
      <c r="D4" s="342"/>
      <c r="E4" s="342"/>
      <c r="F4" s="342"/>
      <c r="G4" s="342"/>
      <c r="H4" s="22"/>
      <c r="I4" s="23" t="s">
        <v>44</v>
      </c>
    </row>
    <row r="5" spans="1:9" ht="12.75" customHeight="1">
      <c r="A5" s="342"/>
      <c r="B5" s="342"/>
      <c r="C5" s="342"/>
      <c r="D5" s="342"/>
      <c r="E5" s="342"/>
      <c r="F5" s="342"/>
      <c r="G5" s="342"/>
      <c r="H5" s="22"/>
      <c r="I5" s="23" t="s">
        <v>45</v>
      </c>
    </row>
    <row r="6" spans="1:28" s="25" customFormat="1" ht="15" customHeight="1">
      <c r="A6" s="348" t="s">
        <v>46</v>
      </c>
      <c r="B6" s="348"/>
      <c r="C6" s="348"/>
      <c r="D6" s="348"/>
      <c r="E6" s="348"/>
      <c r="F6" s="348"/>
      <c r="G6" s="348"/>
      <c r="H6" s="22"/>
      <c r="AB6" s="26"/>
    </row>
    <row r="7" spans="1:62" ht="15" customHeight="1">
      <c r="A7" s="59" t="s">
        <v>47</v>
      </c>
      <c r="B7" s="352" t="s">
        <v>48</v>
      </c>
      <c r="C7" s="352"/>
      <c r="D7" s="352"/>
      <c r="E7" s="339" t="s">
        <v>49</v>
      </c>
      <c r="F7" s="339"/>
      <c r="G7" s="339"/>
      <c r="H7" s="22"/>
      <c r="BH7" s="27"/>
      <c r="BI7" s="27"/>
      <c r="BJ7" s="27"/>
    </row>
    <row r="8" spans="1:62" ht="46.5" customHeight="1">
      <c r="A8" s="69" t="str">
        <f>'[1]CCI'!D13</f>
        <v>Satisfacción del cliente</v>
      </c>
      <c r="B8" s="353">
        <f>'Consolidado 2016'!G9</f>
        <v>0.7</v>
      </c>
      <c r="C8" s="353"/>
      <c r="D8" s="353"/>
      <c r="E8" s="350" t="s">
        <v>43</v>
      </c>
      <c r="F8" s="350"/>
      <c r="G8" s="350"/>
      <c r="H8" s="22"/>
      <c r="BH8" s="27"/>
      <c r="BI8" s="49"/>
      <c r="BJ8" s="27"/>
    </row>
    <row r="9" spans="1:62" ht="14.25" customHeight="1">
      <c r="A9" s="339" t="s">
        <v>50</v>
      </c>
      <c r="B9" s="339"/>
      <c r="C9" s="339"/>
      <c r="D9" s="339"/>
      <c r="E9" s="339"/>
      <c r="F9" s="339"/>
      <c r="G9" s="339"/>
      <c r="H9" s="22"/>
      <c r="BH9" s="27"/>
      <c r="BI9" s="50"/>
      <c r="BJ9" s="27"/>
    </row>
    <row r="10" spans="1:62" ht="32.25" customHeight="1">
      <c r="A10" s="351" t="str">
        <f>'Consolidado 2016'!E9</f>
        <v>Medir la percepción del cliente en relacion a los servicios prestados en los diferentes procesos y dependencias de la Institución</v>
      </c>
      <c r="B10" s="351"/>
      <c r="C10" s="351"/>
      <c r="D10" s="351"/>
      <c r="E10" s="351"/>
      <c r="F10" s="351"/>
      <c r="G10" s="351"/>
      <c r="H10" s="22"/>
      <c r="BH10" s="27"/>
      <c r="BI10" s="50"/>
      <c r="BJ10" s="27"/>
    </row>
    <row r="11" spans="1:62" ht="14.25" customHeight="1">
      <c r="A11" s="339" t="s">
        <v>51</v>
      </c>
      <c r="B11" s="339"/>
      <c r="C11" s="339"/>
      <c r="D11" s="339"/>
      <c r="E11" s="339"/>
      <c r="F11" s="339"/>
      <c r="G11" s="339"/>
      <c r="H11" s="22"/>
      <c r="BH11" s="27"/>
      <c r="BI11" s="50"/>
      <c r="BJ11" s="27"/>
    </row>
    <row r="12" spans="1:62" ht="32.25" customHeight="1">
      <c r="A12" s="351" t="str">
        <f>'Consolidado 2016'!D9</f>
        <v>Promedio de los resultados de la Evaluación Institucional (Excelente y Bueno)</v>
      </c>
      <c r="B12" s="351"/>
      <c r="C12" s="351"/>
      <c r="D12" s="351"/>
      <c r="E12" s="351"/>
      <c r="F12" s="351"/>
      <c r="G12" s="351"/>
      <c r="H12" s="22"/>
      <c r="BH12" s="27"/>
      <c r="BI12" s="50"/>
      <c r="BJ12" s="27"/>
    </row>
    <row r="13" spans="1:62" ht="14.25" customHeight="1">
      <c r="A13" s="339" t="s">
        <v>52</v>
      </c>
      <c r="B13" s="339"/>
      <c r="C13" s="339"/>
      <c r="D13" s="352" t="s">
        <v>53</v>
      </c>
      <c r="E13" s="352"/>
      <c r="F13" s="352"/>
      <c r="G13" s="352"/>
      <c r="H13" s="22"/>
      <c r="BH13" s="27"/>
      <c r="BI13" s="50"/>
      <c r="BJ13" s="27"/>
    </row>
    <row r="14" spans="1:62" ht="12.75" customHeight="1">
      <c r="A14" s="347" t="s">
        <v>143</v>
      </c>
      <c r="B14" s="347"/>
      <c r="C14" s="347"/>
      <c r="D14" s="350" t="s">
        <v>29</v>
      </c>
      <c r="E14" s="350"/>
      <c r="F14" s="350"/>
      <c r="G14" s="350"/>
      <c r="H14" s="22"/>
      <c r="BH14" s="27"/>
      <c r="BI14" s="50"/>
      <c r="BJ14" s="27"/>
    </row>
    <row r="15" spans="1:62" ht="22.5" customHeight="1">
      <c r="A15" s="347"/>
      <c r="B15" s="347"/>
      <c r="C15" s="347"/>
      <c r="D15" s="350"/>
      <c r="E15" s="350"/>
      <c r="F15" s="350"/>
      <c r="G15" s="350"/>
      <c r="H15" s="22"/>
      <c r="BH15" s="27"/>
      <c r="BI15" s="50"/>
      <c r="BJ15" s="27"/>
    </row>
    <row r="16" spans="1:62" ht="14.25" customHeight="1">
      <c r="A16" s="339" t="s">
        <v>55</v>
      </c>
      <c r="B16" s="339"/>
      <c r="C16" s="339"/>
      <c r="D16" s="339" t="s">
        <v>56</v>
      </c>
      <c r="E16" s="339"/>
      <c r="F16" s="339"/>
      <c r="G16" s="339"/>
      <c r="H16" s="22"/>
      <c r="BH16" s="27"/>
      <c r="BI16" s="50"/>
      <c r="BJ16" s="27"/>
    </row>
    <row r="17" spans="1:61" ht="21" customHeight="1">
      <c r="A17" s="350" t="str">
        <f>'Consolidado 2016'!F9</f>
        <v>Semestral</v>
      </c>
      <c r="B17" s="350"/>
      <c r="C17" s="350"/>
      <c r="D17" s="350" t="s">
        <v>144</v>
      </c>
      <c r="E17" s="350"/>
      <c r="F17" s="350"/>
      <c r="G17" s="350"/>
      <c r="H17" s="22"/>
      <c r="BI17" s="51"/>
    </row>
    <row r="18" spans="1:8" ht="8.25" customHeight="1">
      <c r="A18" s="350"/>
      <c r="B18" s="350"/>
      <c r="C18" s="350"/>
      <c r="D18" s="350"/>
      <c r="E18" s="350"/>
      <c r="F18" s="350"/>
      <c r="G18" s="350"/>
      <c r="H18" s="22"/>
    </row>
    <row r="19" spans="1:8" ht="14.25" customHeight="1">
      <c r="A19" s="344" t="s">
        <v>58</v>
      </c>
      <c r="B19" s="344"/>
      <c r="C19" s="344"/>
      <c r="D19" s="344"/>
      <c r="E19" s="344"/>
      <c r="F19" s="344"/>
      <c r="G19" s="344"/>
      <c r="H19" s="22"/>
    </row>
    <row r="20" spans="1:8" ht="14.25" customHeight="1">
      <c r="A20" s="28"/>
      <c r="B20" s="28"/>
      <c r="C20" s="28"/>
      <c r="D20" s="28"/>
      <c r="E20" s="28"/>
      <c r="F20" s="28"/>
      <c r="G20" s="28"/>
      <c r="H20" s="22"/>
    </row>
    <row r="21" spans="2:8" s="31" customFormat="1" ht="69" customHeight="1">
      <c r="B21" s="64" t="s">
        <v>60</v>
      </c>
      <c r="C21" s="62" t="s">
        <v>27</v>
      </c>
      <c r="D21" s="64" t="s">
        <v>48</v>
      </c>
      <c r="E21" s="65"/>
      <c r="F21" s="30"/>
      <c r="H21" s="22"/>
    </row>
    <row r="22" spans="2:8" s="31" customFormat="1" ht="45" customHeight="1">
      <c r="B22" s="38" t="s">
        <v>436</v>
      </c>
      <c r="C22" s="55">
        <f>P215</f>
        <v>0.7855654012603296</v>
      </c>
      <c r="D22" s="55">
        <f>B8</f>
        <v>0.7</v>
      </c>
      <c r="E22" s="40"/>
      <c r="F22" s="41"/>
      <c r="H22" s="22"/>
    </row>
    <row r="23" spans="2:8" s="31" customFormat="1" ht="46.5" customHeight="1">
      <c r="B23" s="38" t="s">
        <v>437</v>
      </c>
      <c r="C23" s="55">
        <f>O382</f>
        <v>0.831244374346231</v>
      </c>
      <c r="D23" s="55">
        <v>0.7</v>
      </c>
      <c r="E23" s="40"/>
      <c r="F23" s="53"/>
      <c r="H23" s="22"/>
    </row>
    <row r="24" spans="1:8" s="31" customFormat="1" ht="14.25" customHeight="1">
      <c r="A24" s="28"/>
      <c r="B24" s="345"/>
      <c r="C24" s="345"/>
      <c r="D24" s="42"/>
      <c r="E24" s="43"/>
      <c r="F24" s="44"/>
      <c r="H24" s="22"/>
    </row>
    <row r="25" spans="1:8" ht="14.25" customHeight="1">
      <c r="A25" s="346" t="s">
        <v>65</v>
      </c>
      <c r="B25" s="346"/>
      <c r="C25" s="346"/>
      <c r="D25" s="346"/>
      <c r="E25" s="346"/>
      <c r="F25" s="346"/>
      <c r="G25" s="346"/>
      <c r="H25" s="22"/>
    </row>
    <row r="26" spans="1:8" ht="14.25" customHeight="1">
      <c r="A26" s="347"/>
      <c r="B26" s="347"/>
      <c r="C26" s="347"/>
      <c r="D26" s="347"/>
      <c r="E26" s="347"/>
      <c r="F26" s="347"/>
      <c r="G26" s="347"/>
      <c r="H26" s="22"/>
    </row>
    <row r="27" spans="1:8" ht="307.5" customHeight="1">
      <c r="A27" s="347"/>
      <c r="B27" s="347"/>
      <c r="C27" s="347"/>
      <c r="D27" s="347"/>
      <c r="E27" s="347"/>
      <c r="F27" s="347"/>
      <c r="G27" s="347"/>
      <c r="H27" s="22"/>
    </row>
    <row r="28" spans="1:8" ht="15">
      <c r="A28" s="348" t="s">
        <v>66</v>
      </c>
      <c r="B28" s="348"/>
      <c r="C28" s="348"/>
      <c r="D28" s="348"/>
      <c r="E28" s="348"/>
      <c r="F28" s="348"/>
      <c r="G28" s="348"/>
      <c r="H28" s="346"/>
    </row>
    <row r="29" spans="1:8" s="34" customFormat="1" ht="42" customHeight="1">
      <c r="A29" s="64" t="s">
        <v>60</v>
      </c>
      <c r="B29" s="349" t="s">
        <v>67</v>
      </c>
      <c r="C29" s="349"/>
      <c r="D29" s="349"/>
      <c r="E29" s="349"/>
      <c r="F29" s="349"/>
      <c r="G29" s="62" t="s">
        <v>68</v>
      </c>
      <c r="H29" s="62" t="s">
        <v>69</v>
      </c>
    </row>
    <row r="30" spans="1:8" ht="409.5" customHeight="1">
      <c r="A30" s="91" t="s">
        <v>440</v>
      </c>
      <c r="B30" s="343" t="s">
        <v>438</v>
      </c>
      <c r="C30" s="343"/>
      <c r="D30" s="343"/>
      <c r="E30" s="343"/>
      <c r="F30" s="343"/>
      <c r="G30" s="36"/>
      <c r="H30" s="64"/>
    </row>
    <row r="31" spans="1:8" ht="409.5" customHeight="1">
      <c r="A31" s="91" t="s">
        <v>439</v>
      </c>
      <c r="B31" s="343" t="s">
        <v>536</v>
      </c>
      <c r="C31" s="343"/>
      <c r="D31" s="343"/>
      <c r="E31" s="343"/>
      <c r="F31" s="343"/>
      <c r="G31" s="35"/>
      <c r="H31" s="35"/>
    </row>
    <row r="34" spans="9:14" ht="20.1" customHeight="1">
      <c r="I34" s="339" t="s">
        <v>435</v>
      </c>
      <c r="J34" s="339"/>
      <c r="K34" s="339"/>
      <c r="L34" s="339"/>
      <c r="M34" s="339"/>
      <c r="N34" s="339"/>
    </row>
    <row r="35" spans="9:28" ht="61.5" customHeight="1">
      <c r="I35" s="391" t="s">
        <v>112</v>
      </c>
      <c r="J35" s="341" t="s">
        <v>113</v>
      </c>
      <c r="K35" s="341"/>
      <c r="L35" s="341"/>
      <c r="M35" s="341"/>
      <c r="N35" s="341"/>
      <c r="AA35" s="24"/>
      <c r="AB35" s="23"/>
    </row>
    <row r="36" spans="9:28" ht="34.5" customHeight="1">
      <c r="I36" s="392"/>
      <c r="J36" s="97" t="s">
        <v>302</v>
      </c>
      <c r="K36" s="97" t="s">
        <v>116</v>
      </c>
      <c r="L36" s="97" t="s">
        <v>303</v>
      </c>
      <c r="M36" s="97" t="s">
        <v>304</v>
      </c>
      <c r="N36" s="97" t="s">
        <v>305</v>
      </c>
      <c r="O36" s="92" t="s">
        <v>306</v>
      </c>
      <c r="P36" s="92" t="s">
        <v>307</v>
      </c>
      <c r="AA36" s="24"/>
      <c r="AB36" s="23"/>
    </row>
    <row r="37" spans="8:28" ht="63.75" customHeight="1">
      <c r="H37" s="148" t="s">
        <v>308</v>
      </c>
      <c r="I37" s="148" t="s">
        <v>309</v>
      </c>
      <c r="J37" s="93">
        <v>5</v>
      </c>
      <c r="K37" s="93">
        <v>14</v>
      </c>
      <c r="L37" s="93">
        <v>3</v>
      </c>
      <c r="M37" s="93">
        <v>4</v>
      </c>
      <c r="N37" s="93">
        <v>0</v>
      </c>
      <c r="O37" s="93">
        <f>J37+K37+L37+M37+N37</f>
        <v>26</v>
      </c>
      <c r="P37" s="94">
        <f>(K37+J37)/O37</f>
        <v>0.7307692307692307</v>
      </c>
      <c r="AA37" s="24"/>
      <c r="AB37" s="23"/>
    </row>
    <row r="38" spans="9:28" ht="24.95" customHeight="1">
      <c r="I38" s="149" t="s">
        <v>310</v>
      </c>
      <c r="J38" s="150">
        <v>5</v>
      </c>
      <c r="K38" s="150">
        <v>13</v>
      </c>
      <c r="L38" s="150">
        <v>6</v>
      </c>
      <c r="M38" s="150">
        <v>2</v>
      </c>
      <c r="N38" s="150">
        <v>0</v>
      </c>
      <c r="O38" s="150">
        <f aca="true" t="shared" si="0" ref="O38:O101">J38+K38+L38+M38+N38</f>
        <v>26</v>
      </c>
      <c r="P38" s="151">
        <f aca="true" t="shared" si="1" ref="P38:P101">(K38+J38)/O38</f>
        <v>0.6923076923076923</v>
      </c>
      <c r="AA38" s="24"/>
      <c r="AB38" s="23"/>
    </row>
    <row r="39" spans="9:28" ht="24.95" customHeight="1">
      <c r="I39" s="149" t="s">
        <v>311</v>
      </c>
      <c r="J39" s="150">
        <v>9</v>
      </c>
      <c r="K39" s="150">
        <v>9</v>
      </c>
      <c r="L39" s="150">
        <v>6</v>
      </c>
      <c r="M39" s="150">
        <v>2</v>
      </c>
      <c r="N39" s="150">
        <v>0</v>
      </c>
      <c r="O39" s="150">
        <f t="shared" si="0"/>
        <v>26</v>
      </c>
      <c r="P39" s="151">
        <f t="shared" si="1"/>
        <v>0.6923076923076923</v>
      </c>
      <c r="AA39" s="24"/>
      <c r="AB39" s="23"/>
    </row>
    <row r="40" spans="9:28" ht="24.95" customHeight="1">
      <c r="I40" s="149" t="s">
        <v>312</v>
      </c>
      <c r="J40" s="150">
        <v>7</v>
      </c>
      <c r="K40" s="150">
        <v>11</v>
      </c>
      <c r="L40" s="150">
        <v>7</v>
      </c>
      <c r="M40" s="150">
        <v>1</v>
      </c>
      <c r="N40" s="150">
        <v>0</v>
      </c>
      <c r="O40" s="150">
        <f t="shared" si="0"/>
        <v>26</v>
      </c>
      <c r="P40" s="151">
        <f t="shared" si="1"/>
        <v>0.6923076923076923</v>
      </c>
      <c r="AA40" s="24"/>
      <c r="AB40" s="23"/>
    </row>
    <row r="41" spans="9:28" ht="24.95" customHeight="1">
      <c r="I41" s="149" t="s">
        <v>313</v>
      </c>
      <c r="J41" s="150">
        <v>5</v>
      </c>
      <c r="K41" s="150">
        <v>13</v>
      </c>
      <c r="L41" s="150">
        <v>6</v>
      </c>
      <c r="M41" s="150">
        <v>2</v>
      </c>
      <c r="N41" s="150">
        <v>0</v>
      </c>
      <c r="O41" s="150">
        <f t="shared" si="0"/>
        <v>26</v>
      </c>
      <c r="P41" s="151">
        <f t="shared" si="1"/>
        <v>0.6923076923076923</v>
      </c>
      <c r="AA41" s="24"/>
      <c r="AB41" s="23"/>
    </row>
    <row r="42" spans="9:28" ht="24.95" customHeight="1">
      <c r="I42" s="149" t="s">
        <v>314</v>
      </c>
      <c r="J42" s="150">
        <v>4</v>
      </c>
      <c r="K42" s="150">
        <v>12</v>
      </c>
      <c r="L42" s="150">
        <v>7</v>
      </c>
      <c r="M42" s="150">
        <v>3</v>
      </c>
      <c r="N42" s="150">
        <v>0</v>
      </c>
      <c r="O42" s="150">
        <f t="shared" si="0"/>
        <v>26</v>
      </c>
      <c r="P42" s="151">
        <f t="shared" si="1"/>
        <v>0.6153846153846154</v>
      </c>
      <c r="AA42" s="24"/>
      <c r="AB42" s="23"/>
    </row>
    <row r="43" spans="9:28" ht="24.95" customHeight="1">
      <c r="I43" s="149" t="s">
        <v>315</v>
      </c>
      <c r="J43" s="150">
        <v>5</v>
      </c>
      <c r="K43" s="150">
        <v>13</v>
      </c>
      <c r="L43" s="150">
        <v>5</v>
      </c>
      <c r="M43" s="150">
        <v>3</v>
      </c>
      <c r="N43" s="150">
        <v>0</v>
      </c>
      <c r="O43" s="150">
        <f t="shared" si="0"/>
        <v>26</v>
      </c>
      <c r="P43" s="151">
        <f t="shared" si="1"/>
        <v>0.6923076923076923</v>
      </c>
      <c r="AA43" s="24"/>
      <c r="AB43" s="23"/>
    </row>
    <row r="44" spans="9:28" ht="24.95" customHeight="1">
      <c r="I44" s="149" t="s">
        <v>316</v>
      </c>
      <c r="J44" s="150">
        <v>6</v>
      </c>
      <c r="K44" s="150">
        <v>12</v>
      </c>
      <c r="L44" s="150">
        <v>3</v>
      </c>
      <c r="M44" s="150">
        <v>5</v>
      </c>
      <c r="N44" s="150">
        <v>0</v>
      </c>
      <c r="O44" s="150">
        <f t="shared" si="0"/>
        <v>26</v>
      </c>
      <c r="P44" s="151">
        <f t="shared" si="1"/>
        <v>0.6923076923076923</v>
      </c>
      <c r="AA44" s="24"/>
      <c r="AB44" s="23"/>
    </row>
    <row r="45" spans="9:28" ht="24.95" customHeight="1">
      <c r="I45" s="152" t="s">
        <v>317</v>
      </c>
      <c r="J45" s="153">
        <v>1</v>
      </c>
      <c r="K45" s="153">
        <v>8</v>
      </c>
      <c r="L45" s="153">
        <v>6</v>
      </c>
      <c r="M45" s="153">
        <v>11</v>
      </c>
      <c r="N45" s="153">
        <v>0</v>
      </c>
      <c r="O45" s="153">
        <f t="shared" si="0"/>
        <v>26</v>
      </c>
      <c r="P45" s="154">
        <f t="shared" si="1"/>
        <v>0.34615384615384615</v>
      </c>
      <c r="AA45" s="24"/>
      <c r="AB45" s="23"/>
    </row>
    <row r="46" spans="9:28" ht="24.95" customHeight="1">
      <c r="I46" s="152" t="s">
        <v>318</v>
      </c>
      <c r="J46" s="153">
        <v>2</v>
      </c>
      <c r="K46" s="153">
        <v>6</v>
      </c>
      <c r="L46" s="153">
        <v>7</v>
      </c>
      <c r="M46" s="153">
        <v>11</v>
      </c>
      <c r="N46" s="153">
        <v>0</v>
      </c>
      <c r="O46" s="153">
        <f t="shared" si="0"/>
        <v>26</v>
      </c>
      <c r="P46" s="154">
        <f t="shared" si="1"/>
        <v>0.3076923076923077</v>
      </c>
      <c r="AA46" s="24"/>
      <c r="AB46" s="23"/>
    </row>
    <row r="47" spans="9:28" ht="24.95" customHeight="1">
      <c r="I47" s="152" t="s">
        <v>319</v>
      </c>
      <c r="J47" s="153">
        <v>0</v>
      </c>
      <c r="K47" s="153">
        <v>8</v>
      </c>
      <c r="L47" s="153">
        <v>12</v>
      </c>
      <c r="M47" s="153">
        <v>6</v>
      </c>
      <c r="N47" s="153">
        <v>0</v>
      </c>
      <c r="O47" s="153">
        <f t="shared" si="0"/>
        <v>26</v>
      </c>
      <c r="P47" s="154">
        <f t="shared" si="1"/>
        <v>0.3076923076923077</v>
      </c>
      <c r="AA47" s="24"/>
      <c r="AB47" s="23"/>
    </row>
    <row r="48" spans="9:28" ht="24.95" customHeight="1">
      <c r="I48" s="149" t="s">
        <v>320</v>
      </c>
      <c r="J48" s="150">
        <v>4</v>
      </c>
      <c r="K48" s="150">
        <v>13</v>
      </c>
      <c r="L48" s="150">
        <v>7</v>
      </c>
      <c r="M48" s="150">
        <v>2</v>
      </c>
      <c r="N48" s="150">
        <v>0</v>
      </c>
      <c r="O48" s="150">
        <f t="shared" si="0"/>
        <v>26</v>
      </c>
      <c r="P48" s="151">
        <f t="shared" si="1"/>
        <v>0.6538461538461539</v>
      </c>
      <c r="AA48" s="24"/>
      <c r="AB48" s="23"/>
    </row>
    <row r="49" spans="9:28" ht="24.95" customHeight="1">
      <c r="I49" s="152" t="s">
        <v>321</v>
      </c>
      <c r="J49" s="153">
        <v>0</v>
      </c>
      <c r="K49" s="153">
        <v>6</v>
      </c>
      <c r="L49" s="153">
        <v>9</v>
      </c>
      <c r="M49" s="153">
        <v>11</v>
      </c>
      <c r="N49" s="153">
        <v>0</v>
      </c>
      <c r="O49" s="153">
        <f t="shared" si="0"/>
        <v>26</v>
      </c>
      <c r="P49" s="154">
        <f t="shared" si="1"/>
        <v>0.23076923076923078</v>
      </c>
      <c r="AA49" s="24"/>
      <c r="AB49" s="23"/>
    </row>
    <row r="50" spans="9:28" ht="24.95" customHeight="1">
      <c r="I50" s="152" t="s">
        <v>322</v>
      </c>
      <c r="J50" s="153">
        <v>3</v>
      </c>
      <c r="K50" s="153">
        <v>11</v>
      </c>
      <c r="L50" s="153">
        <v>8</v>
      </c>
      <c r="M50" s="153">
        <v>4</v>
      </c>
      <c r="N50" s="153">
        <v>0</v>
      </c>
      <c r="O50" s="153">
        <f t="shared" si="0"/>
        <v>26</v>
      </c>
      <c r="P50" s="154">
        <f t="shared" si="1"/>
        <v>0.5384615384615384</v>
      </c>
      <c r="AA50" s="24"/>
      <c r="AB50" s="23"/>
    </row>
    <row r="51" spans="9:28" ht="24.95" customHeight="1">
      <c r="I51" s="38" t="s">
        <v>323</v>
      </c>
      <c r="J51" s="93">
        <v>7</v>
      </c>
      <c r="K51" s="93">
        <v>15</v>
      </c>
      <c r="L51" s="93">
        <v>4</v>
      </c>
      <c r="M51" s="93">
        <v>0</v>
      </c>
      <c r="N51" s="93">
        <v>0</v>
      </c>
      <c r="O51" s="93">
        <f t="shared" si="0"/>
        <v>26</v>
      </c>
      <c r="P51" s="94">
        <f t="shared" si="1"/>
        <v>0.8461538461538461</v>
      </c>
      <c r="AA51" s="24"/>
      <c r="AB51" s="23"/>
    </row>
    <row r="52" spans="9:28" ht="24.95" customHeight="1">
      <c r="I52" s="152" t="s">
        <v>324</v>
      </c>
      <c r="J52" s="153">
        <v>1</v>
      </c>
      <c r="K52" s="153">
        <v>10</v>
      </c>
      <c r="L52" s="153">
        <v>11</v>
      </c>
      <c r="M52" s="153">
        <v>4</v>
      </c>
      <c r="N52" s="153">
        <v>0</v>
      </c>
      <c r="O52" s="153">
        <f t="shared" si="0"/>
        <v>26</v>
      </c>
      <c r="P52" s="154">
        <f t="shared" si="1"/>
        <v>0.4230769230769231</v>
      </c>
      <c r="AA52" s="24"/>
      <c r="AB52" s="23"/>
    </row>
    <row r="53" spans="9:28" ht="24.95" customHeight="1">
      <c r="I53" s="38" t="s">
        <v>325</v>
      </c>
      <c r="J53" s="93">
        <v>6</v>
      </c>
      <c r="K53" s="93">
        <v>16</v>
      </c>
      <c r="L53" s="93">
        <v>3</v>
      </c>
      <c r="M53" s="93">
        <v>1</v>
      </c>
      <c r="N53" s="93">
        <v>0</v>
      </c>
      <c r="O53" s="93">
        <f t="shared" si="0"/>
        <v>26</v>
      </c>
      <c r="P53" s="94">
        <f t="shared" si="1"/>
        <v>0.8461538461538461</v>
      </c>
      <c r="AA53" s="24"/>
      <c r="AB53" s="23"/>
    </row>
    <row r="54" spans="9:28" ht="24.95" customHeight="1">
      <c r="I54" s="152" t="s">
        <v>326</v>
      </c>
      <c r="J54" s="153">
        <v>3</v>
      </c>
      <c r="K54" s="153">
        <v>10</v>
      </c>
      <c r="L54" s="153">
        <v>9</v>
      </c>
      <c r="M54" s="153">
        <v>4</v>
      </c>
      <c r="N54" s="153">
        <v>0</v>
      </c>
      <c r="O54" s="153">
        <f t="shared" si="0"/>
        <v>26</v>
      </c>
      <c r="P54" s="154">
        <f t="shared" si="1"/>
        <v>0.5</v>
      </c>
      <c r="AA54" s="24"/>
      <c r="AB54" s="23"/>
    </row>
    <row r="55" spans="9:28" ht="24.95" customHeight="1">
      <c r="I55" s="38" t="s">
        <v>327</v>
      </c>
      <c r="J55" s="93">
        <v>8</v>
      </c>
      <c r="K55" s="93">
        <v>15</v>
      </c>
      <c r="L55" s="93">
        <v>2</v>
      </c>
      <c r="M55" s="93">
        <v>1</v>
      </c>
      <c r="N55" s="93">
        <v>0</v>
      </c>
      <c r="O55" s="93">
        <f t="shared" si="0"/>
        <v>26</v>
      </c>
      <c r="P55" s="94">
        <f t="shared" si="1"/>
        <v>0.8846153846153846</v>
      </c>
      <c r="AA55" s="24"/>
      <c r="AB55" s="23"/>
    </row>
    <row r="56" spans="9:28" ht="24.95" customHeight="1">
      <c r="I56" s="149" t="s">
        <v>328</v>
      </c>
      <c r="J56" s="150">
        <v>1</v>
      </c>
      <c r="K56" s="150">
        <v>17</v>
      </c>
      <c r="L56" s="150">
        <v>6</v>
      </c>
      <c r="M56" s="150">
        <v>2</v>
      </c>
      <c r="N56" s="150">
        <v>0</v>
      </c>
      <c r="O56" s="150">
        <f t="shared" si="0"/>
        <v>26</v>
      </c>
      <c r="P56" s="151">
        <f t="shared" si="1"/>
        <v>0.6923076923076923</v>
      </c>
      <c r="AA56" s="24"/>
      <c r="AB56" s="23"/>
    </row>
    <row r="57" spans="9:28" ht="24.95" customHeight="1">
      <c r="I57" s="149" t="s">
        <v>329</v>
      </c>
      <c r="J57" s="150">
        <v>14</v>
      </c>
      <c r="K57" s="150">
        <v>2</v>
      </c>
      <c r="L57" s="150">
        <v>10</v>
      </c>
      <c r="M57" s="150">
        <v>0</v>
      </c>
      <c r="N57" s="150">
        <v>0</v>
      </c>
      <c r="O57" s="150">
        <f t="shared" si="0"/>
        <v>26</v>
      </c>
      <c r="P57" s="151">
        <f t="shared" si="1"/>
        <v>0.6153846153846154</v>
      </c>
      <c r="AA57" s="24"/>
      <c r="AB57" s="23"/>
    </row>
    <row r="58" spans="9:28" ht="24.95" customHeight="1">
      <c r="I58" s="155" t="s">
        <v>330</v>
      </c>
      <c r="J58" s="93">
        <v>3</v>
      </c>
      <c r="K58" s="93">
        <v>16</v>
      </c>
      <c r="L58" s="93">
        <v>5</v>
      </c>
      <c r="M58" s="93">
        <v>2</v>
      </c>
      <c r="N58" s="93">
        <v>0</v>
      </c>
      <c r="O58" s="93">
        <f t="shared" si="0"/>
        <v>26</v>
      </c>
      <c r="P58" s="94">
        <f t="shared" si="1"/>
        <v>0.7307692307692307</v>
      </c>
      <c r="AA58" s="24"/>
      <c r="AB58" s="23"/>
    </row>
    <row r="59" spans="9:28" ht="24.95" customHeight="1">
      <c r="I59" s="38" t="s">
        <v>331</v>
      </c>
      <c r="J59" s="93">
        <v>12</v>
      </c>
      <c r="K59" s="93">
        <v>11</v>
      </c>
      <c r="L59" s="93">
        <v>3</v>
      </c>
      <c r="M59" s="93">
        <v>0</v>
      </c>
      <c r="N59" s="93">
        <v>0</v>
      </c>
      <c r="O59" s="93">
        <f t="shared" si="0"/>
        <v>26</v>
      </c>
      <c r="P59" s="94">
        <f t="shared" si="1"/>
        <v>0.8846153846153846</v>
      </c>
      <c r="AA59" s="24"/>
      <c r="AB59" s="23"/>
    </row>
    <row r="60" spans="9:28" ht="24.95" customHeight="1">
      <c r="I60" s="149" t="s">
        <v>332</v>
      </c>
      <c r="J60" s="150">
        <v>9</v>
      </c>
      <c r="K60" s="150">
        <v>43</v>
      </c>
      <c r="L60" s="150">
        <v>25</v>
      </c>
      <c r="M60" s="150">
        <v>5</v>
      </c>
      <c r="N60" s="150">
        <v>0</v>
      </c>
      <c r="O60" s="150">
        <f t="shared" si="0"/>
        <v>82</v>
      </c>
      <c r="P60" s="151">
        <f t="shared" si="1"/>
        <v>0.6341463414634146</v>
      </c>
      <c r="AA60" s="24"/>
      <c r="AB60" s="23"/>
    </row>
    <row r="61" spans="9:28" ht="24.95" customHeight="1">
      <c r="I61" s="152" t="s">
        <v>333</v>
      </c>
      <c r="J61" s="153">
        <v>3</v>
      </c>
      <c r="K61" s="153">
        <v>25</v>
      </c>
      <c r="L61" s="153">
        <v>35</v>
      </c>
      <c r="M61" s="153">
        <v>19</v>
      </c>
      <c r="N61" s="153">
        <v>0</v>
      </c>
      <c r="O61" s="153">
        <f t="shared" si="0"/>
        <v>82</v>
      </c>
      <c r="P61" s="154">
        <f t="shared" si="1"/>
        <v>0.34146341463414637</v>
      </c>
      <c r="AA61" s="24"/>
      <c r="AB61" s="23"/>
    </row>
    <row r="62" spans="9:28" ht="24.95" customHeight="1">
      <c r="I62" s="152" t="s">
        <v>334</v>
      </c>
      <c r="J62" s="153">
        <v>8</v>
      </c>
      <c r="K62" s="153">
        <v>30</v>
      </c>
      <c r="L62" s="153">
        <v>28</v>
      </c>
      <c r="M62" s="153">
        <v>16</v>
      </c>
      <c r="N62" s="153">
        <v>0</v>
      </c>
      <c r="O62" s="153">
        <f t="shared" si="0"/>
        <v>82</v>
      </c>
      <c r="P62" s="154">
        <f t="shared" si="1"/>
        <v>0.4634146341463415</v>
      </c>
      <c r="AA62" s="24"/>
      <c r="AB62" s="23"/>
    </row>
    <row r="63" spans="9:28" ht="24.95" customHeight="1">
      <c r="I63" s="38" t="s">
        <v>335</v>
      </c>
      <c r="J63" s="93">
        <v>15</v>
      </c>
      <c r="K63" s="93">
        <v>42</v>
      </c>
      <c r="L63" s="93">
        <v>19</v>
      </c>
      <c r="M63" s="93">
        <v>6</v>
      </c>
      <c r="N63" s="93">
        <v>0</v>
      </c>
      <c r="O63" s="93">
        <f t="shared" si="0"/>
        <v>82</v>
      </c>
      <c r="P63" s="94">
        <f t="shared" si="1"/>
        <v>0.6951219512195121</v>
      </c>
      <c r="AA63" s="24"/>
      <c r="AB63" s="23"/>
    </row>
    <row r="64" spans="9:28" ht="24.95" customHeight="1">
      <c r="I64" s="149" t="s">
        <v>336</v>
      </c>
      <c r="J64" s="150">
        <v>9</v>
      </c>
      <c r="K64" s="150">
        <v>47</v>
      </c>
      <c r="L64" s="150">
        <v>18</v>
      </c>
      <c r="M64" s="150">
        <v>8</v>
      </c>
      <c r="N64" s="150">
        <v>0</v>
      </c>
      <c r="O64" s="150">
        <f t="shared" si="0"/>
        <v>82</v>
      </c>
      <c r="P64" s="151">
        <f t="shared" si="1"/>
        <v>0.6829268292682927</v>
      </c>
      <c r="AA64" s="24"/>
      <c r="AB64" s="23"/>
    </row>
    <row r="65" spans="9:28" ht="24.95" customHeight="1">
      <c r="I65" s="149" t="s">
        <v>337</v>
      </c>
      <c r="J65" s="150">
        <v>10</v>
      </c>
      <c r="K65" s="150">
        <v>43</v>
      </c>
      <c r="L65" s="150">
        <v>18</v>
      </c>
      <c r="M65" s="150">
        <v>11</v>
      </c>
      <c r="N65" s="150">
        <v>0</v>
      </c>
      <c r="O65" s="150">
        <f t="shared" si="0"/>
        <v>82</v>
      </c>
      <c r="P65" s="151">
        <f t="shared" si="1"/>
        <v>0.6463414634146342</v>
      </c>
      <c r="AA65" s="24"/>
      <c r="AB65" s="23"/>
    </row>
    <row r="66" spans="9:28" ht="24.95" customHeight="1">
      <c r="I66" s="149" t="s">
        <v>338</v>
      </c>
      <c r="J66" s="150">
        <v>16</v>
      </c>
      <c r="K66" s="150">
        <v>37</v>
      </c>
      <c r="L66" s="150">
        <v>22</v>
      </c>
      <c r="M66" s="150">
        <v>7</v>
      </c>
      <c r="N66" s="150">
        <v>0</v>
      </c>
      <c r="O66" s="150">
        <f t="shared" si="0"/>
        <v>82</v>
      </c>
      <c r="P66" s="151">
        <f t="shared" si="1"/>
        <v>0.6463414634146342</v>
      </c>
      <c r="AA66" s="24"/>
      <c r="AB66" s="23"/>
    </row>
    <row r="67" spans="9:28" ht="24.95" customHeight="1">
      <c r="I67" s="38" t="s">
        <v>339</v>
      </c>
      <c r="J67" s="93">
        <v>11</v>
      </c>
      <c r="K67" s="93">
        <v>53</v>
      </c>
      <c r="L67" s="93">
        <v>12</v>
      </c>
      <c r="M67" s="93">
        <v>6</v>
      </c>
      <c r="N67" s="93">
        <v>0</v>
      </c>
      <c r="O67" s="93">
        <f t="shared" si="0"/>
        <v>82</v>
      </c>
      <c r="P67" s="94">
        <f t="shared" si="1"/>
        <v>0.7804878048780488</v>
      </c>
      <c r="AA67" s="24"/>
      <c r="AB67" s="23"/>
    </row>
    <row r="68" spans="9:28" ht="24.95" customHeight="1">
      <c r="I68" s="38" t="s">
        <v>340</v>
      </c>
      <c r="J68" s="93">
        <v>24</v>
      </c>
      <c r="K68" s="93">
        <v>45</v>
      </c>
      <c r="L68" s="93">
        <v>8</v>
      </c>
      <c r="M68" s="93">
        <v>5</v>
      </c>
      <c r="N68" s="93">
        <v>0</v>
      </c>
      <c r="O68" s="93">
        <f t="shared" si="0"/>
        <v>82</v>
      </c>
      <c r="P68" s="94">
        <f t="shared" si="1"/>
        <v>0.8414634146341463</v>
      </c>
      <c r="AA68" s="24"/>
      <c r="AB68" s="23"/>
    </row>
    <row r="69" spans="9:28" ht="24.95" customHeight="1">
      <c r="I69" s="38" t="s">
        <v>341</v>
      </c>
      <c r="J69" s="93">
        <v>12</v>
      </c>
      <c r="K69" s="93">
        <v>55</v>
      </c>
      <c r="L69" s="93">
        <v>10</v>
      </c>
      <c r="M69" s="93">
        <v>5</v>
      </c>
      <c r="N69" s="93">
        <v>0</v>
      </c>
      <c r="O69" s="93">
        <f t="shared" si="0"/>
        <v>82</v>
      </c>
      <c r="P69" s="94">
        <f t="shared" si="1"/>
        <v>0.8170731707317073</v>
      </c>
      <c r="AA69" s="24"/>
      <c r="AB69" s="23"/>
    </row>
    <row r="70" spans="9:28" ht="24.95" customHeight="1">
      <c r="I70" s="149" t="s">
        <v>342</v>
      </c>
      <c r="J70" s="150">
        <v>17</v>
      </c>
      <c r="K70" s="150">
        <v>39</v>
      </c>
      <c r="L70" s="150">
        <v>18</v>
      </c>
      <c r="M70" s="150">
        <v>8</v>
      </c>
      <c r="N70" s="150">
        <v>0</v>
      </c>
      <c r="O70" s="150">
        <f t="shared" si="0"/>
        <v>82</v>
      </c>
      <c r="P70" s="151">
        <f t="shared" si="1"/>
        <v>0.6829268292682927</v>
      </c>
      <c r="AA70" s="24"/>
      <c r="AB70" s="23"/>
    </row>
    <row r="71" spans="9:28" ht="24.95" customHeight="1">
      <c r="I71" s="38" t="s">
        <v>343</v>
      </c>
      <c r="J71" s="93">
        <v>54</v>
      </c>
      <c r="K71" s="93">
        <v>23</v>
      </c>
      <c r="L71" s="93">
        <v>4</v>
      </c>
      <c r="M71" s="93">
        <v>1</v>
      </c>
      <c r="N71" s="93">
        <v>0</v>
      </c>
      <c r="O71" s="93">
        <f t="shared" si="0"/>
        <v>82</v>
      </c>
      <c r="P71" s="94">
        <f t="shared" si="1"/>
        <v>0.9390243902439024</v>
      </c>
      <c r="AA71" s="24"/>
      <c r="AB71" s="23"/>
    </row>
    <row r="72" spans="9:28" ht="24.95" customHeight="1">
      <c r="I72" s="149" t="s">
        <v>344</v>
      </c>
      <c r="J72" s="150">
        <v>24</v>
      </c>
      <c r="K72" s="150">
        <v>28</v>
      </c>
      <c r="L72" s="150">
        <v>22</v>
      </c>
      <c r="M72" s="150">
        <v>8</v>
      </c>
      <c r="N72" s="150">
        <v>0</v>
      </c>
      <c r="O72" s="150">
        <f t="shared" si="0"/>
        <v>82</v>
      </c>
      <c r="P72" s="151">
        <f t="shared" si="1"/>
        <v>0.6341463414634146</v>
      </c>
      <c r="AA72" s="24"/>
      <c r="AB72" s="23"/>
    </row>
    <row r="73" spans="9:28" ht="24.95" customHeight="1">
      <c r="I73" s="149" t="s">
        <v>345</v>
      </c>
      <c r="J73" s="150">
        <v>10</v>
      </c>
      <c r="K73" s="150">
        <v>44</v>
      </c>
      <c r="L73" s="150">
        <v>19</v>
      </c>
      <c r="M73" s="150">
        <v>9</v>
      </c>
      <c r="N73" s="150">
        <v>0</v>
      </c>
      <c r="O73" s="150">
        <f t="shared" si="0"/>
        <v>82</v>
      </c>
      <c r="P73" s="151">
        <f t="shared" si="1"/>
        <v>0.6585365853658537</v>
      </c>
      <c r="AA73" s="24"/>
      <c r="AB73" s="23"/>
    </row>
    <row r="74" spans="9:28" ht="24.95" customHeight="1">
      <c r="I74" s="38" t="s">
        <v>346</v>
      </c>
      <c r="J74" s="93">
        <v>31</v>
      </c>
      <c r="K74" s="93">
        <v>38</v>
      </c>
      <c r="L74" s="93">
        <v>11</v>
      </c>
      <c r="M74" s="93">
        <v>2</v>
      </c>
      <c r="N74" s="93">
        <v>0</v>
      </c>
      <c r="O74" s="93">
        <f t="shared" si="0"/>
        <v>82</v>
      </c>
      <c r="P74" s="94">
        <f t="shared" si="1"/>
        <v>0.8414634146341463</v>
      </c>
      <c r="AA74" s="24"/>
      <c r="AB74" s="23"/>
    </row>
    <row r="75" spans="9:28" ht="24.95" customHeight="1">
      <c r="I75" s="38" t="s">
        <v>347</v>
      </c>
      <c r="J75" s="93">
        <v>32</v>
      </c>
      <c r="K75" s="93">
        <v>34</v>
      </c>
      <c r="L75" s="93">
        <v>12</v>
      </c>
      <c r="M75" s="93">
        <v>4</v>
      </c>
      <c r="N75" s="93">
        <v>0</v>
      </c>
      <c r="O75" s="93">
        <f t="shared" si="0"/>
        <v>82</v>
      </c>
      <c r="P75" s="94">
        <f t="shared" si="1"/>
        <v>0.8048780487804879</v>
      </c>
      <c r="AA75" s="24"/>
      <c r="AB75" s="23"/>
    </row>
    <row r="76" spans="9:28" ht="24.95" customHeight="1">
      <c r="I76" s="152" t="s">
        <v>348</v>
      </c>
      <c r="J76" s="153">
        <v>19</v>
      </c>
      <c r="K76" s="153">
        <v>26</v>
      </c>
      <c r="L76" s="153">
        <v>25</v>
      </c>
      <c r="M76" s="153">
        <v>12</v>
      </c>
      <c r="N76" s="153">
        <v>0</v>
      </c>
      <c r="O76" s="153">
        <f t="shared" si="0"/>
        <v>82</v>
      </c>
      <c r="P76" s="154">
        <f t="shared" si="1"/>
        <v>0.5487804878048781</v>
      </c>
      <c r="AA76" s="24"/>
      <c r="AB76" s="23"/>
    </row>
    <row r="77" spans="9:28" ht="24.95" customHeight="1">
      <c r="I77" s="152" t="s">
        <v>349</v>
      </c>
      <c r="J77" s="153">
        <v>7</v>
      </c>
      <c r="K77" s="153">
        <v>28</v>
      </c>
      <c r="L77" s="153">
        <v>34</v>
      </c>
      <c r="M77" s="153">
        <v>15</v>
      </c>
      <c r="N77" s="153">
        <v>0</v>
      </c>
      <c r="O77" s="153">
        <f t="shared" si="0"/>
        <v>84</v>
      </c>
      <c r="P77" s="154">
        <f t="shared" si="1"/>
        <v>0.4166666666666667</v>
      </c>
      <c r="AA77" s="24"/>
      <c r="AB77" s="23"/>
    </row>
    <row r="78" spans="9:28" ht="24.95" customHeight="1">
      <c r="I78" s="149" t="s">
        <v>350</v>
      </c>
      <c r="J78" s="150">
        <v>20</v>
      </c>
      <c r="K78" s="150">
        <v>35</v>
      </c>
      <c r="L78" s="150">
        <v>22</v>
      </c>
      <c r="M78" s="150">
        <v>3</v>
      </c>
      <c r="N78" s="150">
        <v>0</v>
      </c>
      <c r="O78" s="150">
        <f t="shared" si="0"/>
        <v>80</v>
      </c>
      <c r="P78" s="151">
        <f t="shared" si="1"/>
        <v>0.6875</v>
      </c>
      <c r="AA78" s="24"/>
      <c r="AB78" s="23"/>
    </row>
    <row r="79" spans="9:28" ht="24.95" customHeight="1">
      <c r="I79" s="152" t="s">
        <v>351</v>
      </c>
      <c r="J79" s="153">
        <v>2</v>
      </c>
      <c r="K79" s="153">
        <v>39</v>
      </c>
      <c r="L79" s="153">
        <v>30</v>
      </c>
      <c r="M79" s="153">
        <v>13</v>
      </c>
      <c r="N79" s="153">
        <v>0</v>
      </c>
      <c r="O79" s="153">
        <f t="shared" si="0"/>
        <v>84</v>
      </c>
      <c r="P79" s="154">
        <f t="shared" si="1"/>
        <v>0.4880952380952381</v>
      </c>
      <c r="AA79" s="24"/>
      <c r="AB79" s="23"/>
    </row>
    <row r="80" spans="9:28" ht="24.95" customHeight="1">
      <c r="I80" s="152" t="s">
        <v>352</v>
      </c>
      <c r="J80" s="153">
        <v>6</v>
      </c>
      <c r="K80" s="153">
        <v>37</v>
      </c>
      <c r="L80" s="153">
        <v>28</v>
      </c>
      <c r="M80" s="153">
        <v>12</v>
      </c>
      <c r="N80" s="153">
        <v>0</v>
      </c>
      <c r="O80" s="153">
        <f t="shared" si="0"/>
        <v>83</v>
      </c>
      <c r="P80" s="154">
        <f t="shared" si="1"/>
        <v>0.5180722891566265</v>
      </c>
      <c r="AA80" s="24"/>
      <c r="AB80" s="23"/>
    </row>
    <row r="81" spans="8:28" ht="24.95" customHeight="1">
      <c r="H81" s="148" t="s">
        <v>353</v>
      </c>
      <c r="I81" s="148" t="s">
        <v>354</v>
      </c>
      <c r="J81" s="93">
        <v>2</v>
      </c>
      <c r="K81" s="93">
        <v>3</v>
      </c>
      <c r="L81" s="93">
        <v>0</v>
      </c>
      <c r="M81" s="93">
        <v>0</v>
      </c>
      <c r="N81" s="93">
        <v>0</v>
      </c>
      <c r="O81" s="93">
        <f t="shared" si="0"/>
        <v>5</v>
      </c>
      <c r="P81" s="94">
        <f t="shared" si="1"/>
        <v>1</v>
      </c>
      <c r="AA81" s="24"/>
      <c r="AB81" s="23"/>
    </row>
    <row r="82" spans="9:28" ht="24.95" customHeight="1">
      <c r="I82" s="149" t="s">
        <v>355</v>
      </c>
      <c r="J82" s="150">
        <v>1</v>
      </c>
      <c r="K82" s="150">
        <v>2</v>
      </c>
      <c r="L82" s="150">
        <v>2</v>
      </c>
      <c r="M82" s="150">
        <v>0</v>
      </c>
      <c r="N82" s="150">
        <v>0</v>
      </c>
      <c r="O82" s="150">
        <f t="shared" si="0"/>
        <v>5</v>
      </c>
      <c r="P82" s="151">
        <f t="shared" si="1"/>
        <v>0.6</v>
      </c>
      <c r="AA82" s="24"/>
      <c r="AB82" s="23"/>
    </row>
    <row r="83" spans="9:28" ht="24.95" customHeight="1">
      <c r="I83" s="38" t="s">
        <v>356</v>
      </c>
      <c r="J83" s="93">
        <v>2</v>
      </c>
      <c r="K83" s="93">
        <v>2</v>
      </c>
      <c r="L83" s="93">
        <v>0</v>
      </c>
      <c r="M83" s="93">
        <v>0</v>
      </c>
      <c r="N83" s="93">
        <v>1</v>
      </c>
      <c r="O83" s="93">
        <f t="shared" si="0"/>
        <v>5</v>
      </c>
      <c r="P83" s="94">
        <f t="shared" si="1"/>
        <v>0.8</v>
      </c>
      <c r="AA83" s="24"/>
      <c r="AB83" s="23"/>
    </row>
    <row r="84" spans="9:28" ht="24.95" customHeight="1">
      <c r="I84" s="38" t="s">
        <v>357</v>
      </c>
      <c r="J84" s="93">
        <v>1</v>
      </c>
      <c r="K84" s="93">
        <v>3</v>
      </c>
      <c r="L84" s="93">
        <v>1</v>
      </c>
      <c r="M84" s="93">
        <v>0</v>
      </c>
      <c r="N84" s="93">
        <v>0</v>
      </c>
      <c r="O84" s="93">
        <f t="shared" si="0"/>
        <v>5</v>
      </c>
      <c r="P84" s="94">
        <f t="shared" si="1"/>
        <v>0.8</v>
      </c>
      <c r="AA84" s="24"/>
      <c r="AB84" s="23"/>
    </row>
    <row r="85" spans="9:28" ht="24.95" customHeight="1">
      <c r="I85" s="38" t="s">
        <v>358</v>
      </c>
      <c r="J85" s="93">
        <v>1</v>
      </c>
      <c r="K85" s="93">
        <v>4</v>
      </c>
      <c r="L85" s="93">
        <v>0</v>
      </c>
      <c r="M85" s="93">
        <v>0</v>
      </c>
      <c r="N85" s="93">
        <v>0</v>
      </c>
      <c r="O85" s="93">
        <f t="shared" si="0"/>
        <v>5</v>
      </c>
      <c r="P85" s="94">
        <f t="shared" si="1"/>
        <v>1</v>
      </c>
      <c r="AA85" s="24"/>
      <c r="AB85" s="23"/>
    </row>
    <row r="86" spans="9:28" ht="24.95" customHeight="1">
      <c r="I86" s="38" t="s">
        <v>359</v>
      </c>
      <c r="J86" s="93">
        <v>2</v>
      </c>
      <c r="K86" s="93">
        <v>2</v>
      </c>
      <c r="L86" s="93">
        <v>1</v>
      </c>
      <c r="M86" s="93">
        <v>0</v>
      </c>
      <c r="N86" s="93">
        <v>0</v>
      </c>
      <c r="O86" s="93">
        <f t="shared" si="0"/>
        <v>5</v>
      </c>
      <c r="P86" s="94">
        <f t="shared" si="1"/>
        <v>0.8</v>
      </c>
      <c r="AA86" s="24"/>
      <c r="AB86" s="23"/>
    </row>
    <row r="87" spans="9:28" ht="24.95" customHeight="1">
      <c r="I87" s="38" t="s">
        <v>360</v>
      </c>
      <c r="J87" s="93">
        <v>2</v>
      </c>
      <c r="K87" s="93">
        <v>2</v>
      </c>
      <c r="L87" s="93">
        <v>1</v>
      </c>
      <c r="M87" s="93">
        <v>0</v>
      </c>
      <c r="N87" s="93">
        <v>0</v>
      </c>
      <c r="O87" s="93">
        <f t="shared" si="0"/>
        <v>5</v>
      </c>
      <c r="P87" s="94">
        <f t="shared" si="1"/>
        <v>0.8</v>
      </c>
      <c r="AA87" s="24"/>
      <c r="AB87" s="23"/>
    </row>
    <row r="88" spans="9:28" ht="24.95" customHeight="1">
      <c r="I88" s="38" t="s">
        <v>361</v>
      </c>
      <c r="J88" s="93">
        <v>1</v>
      </c>
      <c r="K88" s="93">
        <v>3</v>
      </c>
      <c r="L88" s="93">
        <v>1</v>
      </c>
      <c r="M88" s="93">
        <v>0</v>
      </c>
      <c r="N88" s="93">
        <v>0</v>
      </c>
      <c r="O88" s="93">
        <f t="shared" si="0"/>
        <v>5</v>
      </c>
      <c r="P88" s="94">
        <f t="shared" si="1"/>
        <v>0.8</v>
      </c>
      <c r="AA88" s="24"/>
      <c r="AB88" s="23"/>
    </row>
    <row r="89" spans="9:28" ht="24.95" customHeight="1">
      <c r="I89" s="38" t="s">
        <v>362</v>
      </c>
      <c r="J89" s="93">
        <v>2</v>
      </c>
      <c r="K89" s="93">
        <v>3</v>
      </c>
      <c r="L89" s="93">
        <v>0</v>
      </c>
      <c r="M89" s="93">
        <v>0</v>
      </c>
      <c r="N89" s="93">
        <v>0</v>
      </c>
      <c r="O89" s="93">
        <f t="shared" si="0"/>
        <v>5</v>
      </c>
      <c r="P89" s="94">
        <f t="shared" si="1"/>
        <v>1</v>
      </c>
      <c r="AA89" s="24"/>
      <c r="AB89" s="23"/>
    </row>
    <row r="90" spans="9:28" ht="24.95" customHeight="1">
      <c r="I90" s="38" t="s">
        <v>363</v>
      </c>
      <c r="J90" s="93">
        <v>4</v>
      </c>
      <c r="K90" s="93">
        <v>1</v>
      </c>
      <c r="L90" s="93">
        <v>0</v>
      </c>
      <c r="M90" s="93">
        <v>0</v>
      </c>
      <c r="N90" s="93">
        <v>0</v>
      </c>
      <c r="O90" s="93">
        <f t="shared" si="0"/>
        <v>5</v>
      </c>
      <c r="P90" s="94">
        <f t="shared" si="1"/>
        <v>1</v>
      </c>
      <c r="AA90" s="24"/>
      <c r="AB90" s="23"/>
    </row>
    <row r="91" spans="9:28" ht="24.95" customHeight="1">
      <c r="I91" s="38" t="s">
        <v>364</v>
      </c>
      <c r="J91" s="93">
        <v>2</v>
      </c>
      <c r="K91" s="93">
        <v>3</v>
      </c>
      <c r="L91" s="93">
        <v>0</v>
      </c>
      <c r="M91" s="93">
        <v>0</v>
      </c>
      <c r="N91" s="93">
        <v>0</v>
      </c>
      <c r="O91" s="93">
        <f t="shared" si="0"/>
        <v>5</v>
      </c>
      <c r="P91" s="94">
        <f t="shared" si="1"/>
        <v>1</v>
      </c>
      <c r="AA91" s="24"/>
      <c r="AB91" s="23"/>
    </row>
    <row r="92" spans="9:28" ht="24.95" customHeight="1">
      <c r="I92" s="38" t="s">
        <v>365</v>
      </c>
      <c r="J92" s="93">
        <v>2</v>
      </c>
      <c r="K92" s="93">
        <v>3</v>
      </c>
      <c r="L92" s="93">
        <v>0</v>
      </c>
      <c r="M92" s="93">
        <v>0</v>
      </c>
      <c r="N92" s="93"/>
      <c r="O92" s="93">
        <f t="shared" si="0"/>
        <v>5</v>
      </c>
      <c r="P92" s="94">
        <f t="shared" si="1"/>
        <v>1</v>
      </c>
      <c r="AA92" s="24"/>
      <c r="AB92" s="23"/>
    </row>
    <row r="93" spans="9:28" ht="24.95" customHeight="1">
      <c r="I93" s="38" t="s">
        <v>366</v>
      </c>
      <c r="J93" s="93">
        <v>3</v>
      </c>
      <c r="K93" s="93">
        <v>2</v>
      </c>
      <c r="L93" s="93">
        <v>0</v>
      </c>
      <c r="M93" s="93">
        <v>0</v>
      </c>
      <c r="N93" s="93">
        <v>0</v>
      </c>
      <c r="O93" s="93">
        <f t="shared" si="0"/>
        <v>5</v>
      </c>
      <c r="P93" s="94">
        <f t="shared" si="1"/>
        <v>1</v>
      </c>
      <c r="AA93" s="24"/>
      <c r="AB93" s="23"/>
    </row>
    <row r="94" spans="9:28" ht="24.95" customHeight="1">
      <c r="I94" s="152" t="s">
        <v>367</v>
      </c>
      <c r="J94" s="153">
        <v>0</v>
      </c>
      <c r="K94" s="153">
        <v>2</v>
      </c>
      <c r="L94" s="153">
        <v>3</v>
      </c>
      <c r="M94" s="153">
        <v>0</v>
      </c>
      <c r="N94" s="153">
        <v>0</v>
      </c>
      <c r="O94" s="153">
        <f t="shared" si="0"/>
        <v>5</v>
      </c>
      <c r="P94" s="154">
        <f t="shared" si="1"/>
        <v>0.4</v>
      </c>
      <c r="AA94" s="24"/>
      <c r="AB94" s="23"/>
    </row>
    <row r="95" spans="9:28" ht="24.95" customHeight="1">
      <c r="I95" s="38" t="s">
        <v>368</v>
      </c>
      <c r="J95" s="93">
        <v>2</v>
      </c>
      <c r="K95" s="93">
        <v>3</v>
      </c>
      <c r="L95" s="93">
        <v>0</v>
      </c>
      <c r="M95" s="93">
        <v>0</v>
      </c>
      <c r="N95" s="93">
        <v>0</v>
      </c>
      <c r="O95" s="93">
        <f t="shared" si="0"/>
        <v>5</v>
      </c>
      <c r="P95" s="94">
        <f t="shared" si="1"/>
        <v>1</v>
      </c>
      <c r="AA95" s="24"/>
      <c r="AB95" s="23"/>
    </row>
    <row r="96" spans="9:28" ht="24.95" customHeight="1">
      <c r="I96" s="38" t="s">
        <v>329</v>
      </c>
      <c r="J96" s="93">
        <v>5</v>
      </c>
      <c r="K96" s="93">
        <v>0</v>
      </c>
      <c r="L96" s="93">
        <v>0</v>
      </c>
      <c r="M96" s="93">
        <v>0</v>
      </c>
      <c r="N96" s="93">
        <v>0</v>
      </c>
      <c r="O96" s="93">
        <f t="shared" si="0"/>
        <v>5</v>
      </c>
      <c r="P96" s="94">
        <f t="shared" si="1"/>
        <v>1</v>
      </c>
      <c r="AA96" s="24"/>
      <c r="AB96" s="23"/>
    </row>
    <row r="97" spans="9:28" ht="24.95" customHeight="1">
      <c r="I97" s="38" t="s">
        <v>330</v>
      </c>
      <c r="J97" s="93">
        <v>5</v>
      </c>
      <c r="K97" s="93">
        <v>0</v>
      </c>
      <c r="L97" s="93">
        <v>0</v>
      </c>
      <c r="M97" s="93">
        <v>0</v>
      </c>
      <c r="N97" s="93">
        <v>0</v>
      </c>
      <c r="O97" s="93">
        <f t="shared" si="0"/>
        <v>5</v>
      </c>
      <c r="P97" s="94">
        <f t="shared" si="1"/>
        <v>1</v>
      </c>
      <c r="AA97" s="24"/>
      <c r="AB97" s="23"/>
    </row>
    <row r="98" spans="9:28" ht="24.95" customHeight="1">
      <c r="I98" s="38" t="s">
        <v>331</v>
      </c>
      <c r="J98" s="93">
        <v>5</v>
      </c>
      <c r="K98" s="93">
        <v>0</v>
      </c>
      <c r="L98" s="93">
        <v>0</v>
      </c>
      <c r="M98" s="93">
        <v>0</v>
      </c>
      <c r="N98" s="93">
        <v>0</v>
      </c>
      <c r="O98" s="93">
        <f t="shared" si="0"/>
        <v>5</v>
      </c>
      <c r="P98" s="94">
        <f t="shared" si="1"/>
        <v>1</v>
      </c>
      <c r="AA98" s="24"/>
      <c r="AB98" s="23"/>
    </row>
    <row r="99" spans="9:28" ht="24.95" customHeight="1">
      <c r="I99" s="149" t="s">
        <v>333</v>
      </c>
      <c r="J99" s="150">
        <v>8</v>
      </c>
      <c r="K99" s="150">
        <v>9</v>
      </c>
      <c r="L99" s="150">
        <v>5</v>
      </c>
      <c r="M99" s="150">
        <v>4</v>
      </c>
      <c r="N99" s="150">
        <v>0</v>
      </c>
      <c r="O99" s="150">
        <f t="shared" si="0"/>
        <v>26</v>
      </c>
      <c r="P99" s="151">
        <f t="shared" si="1"/>
        <v>0.6538461538461539</v>
      </c>
      <c r="AA99" s="24"/>
      <c r="AB99" s="23"/>
    </row>
    <row r="100" spans="9:28" ht="24.95" customHeight="1">
      <c r="I100" s="38" t="s">
        <v>334</v>
      </c>
      <c r="J100" s="93">
        <v>12</v>
      </c>
      <c r="K100" s="93">
        <v>7</v>
      </c>
      <c r="L100" s="93">
        <v>4</v>
      </c>
      <c r="M100" s="93">
        <v>3</v>
      </c>
      <c r="N100" s="93">
        <v>0</v>
      </c>
      <c r="O100" s="93">
        <f t="shared" si="0"/>
        <v>26</v>
      </c>
      <c r="P100" s="94">
        <f t="shared" si="1"/>
        <v>0.7307692307692307</v>
      </c>
      <c r="AA100" s="24"/>
      <c r="AB100" s="23"/>
    </row>
    <row r="101" spans="9:28" ht="24.95" customHeight="1">
      <c r="I101" s="38" t="s">
        <v>335</v>
      </c>
      <c r="J101" s="93">
        <v>12</v>
      </c>
      <c r="K101" s="93">
        <v>11</v>
      </c>
      <c r="L101" s="93">
        <v>2</v>
      </c>
      <c r="M101" s="93">
        <v>1</v>
      </c>
      <c r="N101" s="93">
        <v>0</v>
      </c>
      <c r="O101" s="93">
        <f t="shared" si="0"/>
        <v>26</v>
      </c>
      <c r="P101" s="94">
        <f t="shared" si="1"/>
        <v>0.8846153846153846</v>
      </c>
      <c r="AA101" s="24"/>
      <c r="AB101" s="23"/>
    </row>
    <row r="102" spans="9:28" ht="24.95" customHeight="1">
      <c r="I102" s="38" t="s">
        <v>336</v>
      </c>
      <c r="J102" s="93">
        <v>9</v>
      </c>
      <c r="K102" s="93">
        <v>13</v>
      </c>
      <c r="L102" s="93">
        <v>3</v>
      </c>
      <c r="M102" s="93">
        <v>1</v>
      </c>
      <c r="N102" s="93">
        <v>0</v>
      </c>
      <c r="O102" s="93">
        <f aca="true" t="shared" si="2" ref="O102:O165">J102+K102+L102+M102+N102</f>
        <v>26</v>
      </c>
      <c r="P102" s="94">
        <f aca="true" t="shared" si="3" ref="P102:P165">(K102+J102)/O102</f>
        <v>0.8461538461538461</v>
      </c>
      <c r="AA102" s="24"/>
      <c r="AB102" s="23"/>
    </row>
    <row r="103" spans="9:28" ht="24.95" customHeight="1">
      <c r="I103" s="38" t="s">
        <v>337</v>
      </c>
      <c r="J103" s="93">
        <v>6</v>
      </c>
      <c r="K103" s="93">
        <v>13</v>
      </c>
      <c r="L103" s="93">
        <v>6</v>
      </c>
      <c r="M103" s="93">
        <v>1</v>
      </c>
      <c r="N103" s="93">
        <v>0</v>
      </c>
      <c r="O103" s="93">
        <f t="shared" si="2"/>
        <v>26</v>
      </c>
      <c r="P103" s="94">
        <f t="shared" si="3"/>
        <v>0.7307692307692307</v>
      </c>
      <c r="AA103" s="24"/>
      <c r="AB103" s="23"/>
    </row>
    <row r="104" spans="9:28" ht="24.95" customHeight="1">
      <c r="I104" s="38" t="s">
        <v>338</v>
      </c>
      <c r="J104" s="93">
        <v>8</v>
      </c>
      <c r="K104" s="93">
        <v>12</v>
      </c>
      <c r="L104" s="93">
        <v>4</v>
      </c>
      <c r="M104" s="93">
        <v>0</v>
      </c>
      <c r="N104" s="93">
        <v>0</v>
      </c>
      <c r="O104" s="93">
        <f t="shared" si="2"/>
        <v>24</v>
      </c>
      <c r="P104" s="94">
        <f t="shared" si="3"/>
        <v>0.8333333333333334</v>
      </c>
      <c r="AA104" s="24"/>
      <c r="AB104" s="23"/>
    </row>
    <row r="105" spans="9:28" ht="24.95" customHeight="1">
      <c r="I105" s="38" t="s">
        <v>339</v>
      </c>
      <c r="J105" s="93">
        <v>6</v>
      </c>
      <c r="K105" s="93">
        <v>15</v>
      </c>
      <c r="L105" s="93">
        <v>4</v>
      </c>
      <c r="M105" s="93">
        <v>1</v>
      </c>
      <c r="N105" s="93">
        <v>0</v>
      </c>
      <c r="O105" s="93">
        <f t="shared" si="2"/>
        <v>26</v>
      </c>
      <c r="P105" s="94">
        <f t="shared" si="3"/>
        <v>0.8076923076923077</v>
      </c>
      <c r="AA105" s="24"/>
      <c r="AB105" s="23"/>
    </row>
    <row r="106" spans="9:28" ht="24.95" customHeight="1">
      <c r="I106" s="38" t="s">
        <v>340</v>
      </c>
      <c r="J106" s="93">
        <v>12</v>
      </c>
      <c r="K106" s="93">
        <v>11</v>
      </c>
      <c r="L106" s="93">
        <v>3</v>
      </c>
      <c r="M106" s="93">
        <v>0</v>
      </c>
      <c r="N106" s="93">
        <v>0</v>
      </c>
      <c r="O106" s="93">
        <f t="shared" si="2"/>
        <v>26</v>
      </c>
      <c r="P106" s="94">
        <f t="shared" si="3"/>
        <v>0.8846153846153846</v>
      </c>
      <c r="AA106" s="24"/>
      <c r="AB106" s="23"/>
    </row>
    <row r="107" spans="9:28" ht="24.95" customHeight="1">
      <c r="I107" s="38" t="s">
        <v>341</v>
      </c>
      <c r="J107" s="93">
        <v>7</v>
      </c>
      <c r="K107" s="93">
        <v>15</v>
      </c>
      <c r="L107" s="93">
        <v>4</v>
      </c>
      <c r="M107" s="93">
        <v>0</v>
      </c>
      <c r="N107" s="93">
        <v>0</v>
      </c>
      <c r="O107" s="93">
        <f t="shared" si="2"/>
        <v>26</v>
      </c>
      <c r="P107" s="94">
        <f t="shared" si="3"/>
        <v>0.8461538461538461</v>
      </c>
      <c r="AA107" s="24"/>
      <c r="AB107" s="23"/>
    </row>
    <row r="108" spans="9:28" ht="24.95" customHeight="1">
      <c r="I108" s="149" t="s">
        <v>342</v>
      </c>
      <c r="J108" s="150">
        <v>7</v>
      </c>
      <c r="K108" s="150">
        <v>11</v>
      </c>
      <c r="L108" s="150">
        <v>7</v>
      </c>
      <c r="M108" s="150">
        <v>1</v>
      </c>
      <c r="N108" s="150">
        <v>0</v>
      </c>
      <c r="O108" s="150">
        <f t="shared" si="2"/>
        <v>26</v>
      </c>
      <c r="P108" s="151">
        <f t="shared" si="3"/>
        <v>0.6923076923076923</v>
      </c>
      <c r="AA108" s="24"/>
      <c r="AB108" s="23"/>
    </row>
    <row r="109" spans="9:28" ht="24.95" customHeight="1">
      <c r="I109" s="38" t="s">
        <v>343</v>
      </c>
      <c r="J109" s="93">
        <v>13</v>
      </c>
      <c r="K109" s="93">
        <v>12</v>
      </c>
      <c r="L109" s="93">
        <v>1</v>
      </c>
      <c r="M109" s="93">
        <v>0</v>
      </c>
      <c r="N109" s="93">
        <v>0</v>
      </c>
      <c r="O109" s="93">
        <f t="shared" si="2"/>
        <v>26</v>
      </c>
      <c r="P109" s="94">
        <f t="shared" si="3"/>
        <v>0.9615384615384616</v>
      </c>
      <c r="AA109" s="24"/>
      <c r="AB109" s="23"/>
    </row>
    <row r="110" spans="9:28" ht="24.95" customHeight="1">
      <c r="I110" s="38" t="s">
        <v>344</v>
      </c>
      <c r="J110" s="93">
        <v>10</v>
      </c>
      <c r="K110" s="93">
        <v>10</v>
      </c>
      <c r="L110" s="93">
        <v>3</v>
      </c>
      <c r="M110" s="93">
        <v>3</v>
      </c>
      <c r="N110" s="93">
        <v>0</v>
      </c>
      <c r="O110" s="93">
        <f t="shared" si="2"/>
        <v>26</v>
      </c>
      <c r="P110" s="94">
        <f t="shared" si="3"/>
        <v>0.7692307692307693</v>
      </c>
      <c r="AA110" s="24"/>
      <c r="AB110" s="23"/>
    </row>
    <row r="111" spans="9:28" ht="24.95" customHeight="1">
      <c r="I111" s="38" t="s">
        <v>345</v>
      </c>
      <c r="J111" s="93">
        <v>6</v>
      </c>
      <c r="K111" s="93">
        <v>15</v>
      </c>
      <c r="L111" s="93">
        <v>4</v>
      </c>
      <c r="M111" s="93">
        <v>1</v>
      </c>
      <c r="N111" s="93">
        <v>0</v>
      </c>
      <c r="O111" s="93">
        <f t="shared" si="2"/>
        <v>26</v>
      </c>
      <c r="P111" s="94">
        <f t="shared" si="3"/>
        <v>0.8076923076923077</v>
      </c>
      <c r="AA111" s="24"/>
      <c r="AB111" s="23"/>
    </row>
    <row r="112" spans="9:28" ht="24.95" customHeight="1">
      <c r="I112" s="38" t="s">
        <v>346</v>
      </c>
      <c r="J112" s="93">
        <v>12</v>
      </c>
      <c r="K112" s="93">
        <v>11</v>
      </c>
      <c r="L112" s="93">
        <v>2</v>
      </c>
      <c r="M112" s="93">
        <v>1</v>
      </c>
      <c r="N112" s="93">
        <v>0</v>
      </c>
      <c r="O112" s="93">
        <f t="shared" si="2"/>
        <v>26</v>
      </c>
      <c r="P112" s="94">
        <f t="shared" si="3"/>
        <v>0.8846153846153846</v>
      </c>
      <c r="AA112" s="24"/>
      <c r="AB112" s="23"/>
    </row>
    <row r="113" spans="9:28" ht="24.95" customHeight="1">
      <c r="I113" s="38" t="s">
        <v>347</v>
      </c>
      <c r="J113" s="93">
        <v>10</v>
      </c>
      <c r="K113" s="93">
        <v>14</v>
      </c>
      <c r="L113" s="93">
        <v>2</v>
      </c>
      <c r="M113" s="93">
        <v>0</v>
      </c>
      <c r="N113" s="93">
        <v>0</v>
      </c>
      <c r="O113" s="93">
        <f t="shared" si="2"/>
        <v>26</v>
      </c>
      <c r="P113" s="94">
        <f t="shared" si="3"/>
        <v>0.9230769230769231</v>
      </c>
      <c r="AA113" s="24"/>
      <c r="AB113" s="23"/>
    </row>
    <row r="114" spans="9:28" ht="24.95" customHeight="1">
      <c r="I114" s="38" t="s">
        <v>348</v>
      </c>
      <c r="J114" s="93">
        <v>7</v>
      </c>
      <c r="K114" s="93">
        <v>13</v>
      </c>
      <c r="L114" s="93">
        <v>3</v>
      </c>
      <c r="M114" s="93">
        <v>3</v>
      </c>
      <c r="N114" s="93">
        <v>0</v>
      </c>
      <c r="O114" s="93">
        <f t="shared" si="2"/>
        <v>26</v>
      </c>
      <c r="P114" s="94">
        <f t="shared" si="3"/>
        <v>0.7692307692307693</v>
      </c>
      <c r="AA114" s="24"/>
      <c r="AB114" s="23"/>
    </row>
    <row r="115" spans="9:28" ht="24.95" customHeight="1">
      <c r="I115" s="38" t="s">
        <v>369</v>
      </c>
      <c r="J115" s="93">
        <v>13</v>
      </c>
      <c r="K115" s="93">
        <v>10</v>
      </c>
      <c r="L115" s="93">
        <v>2</v>
      </c>
      <c r="M115" s="93">
        <v>1</v>
      </c>
      <c r="N115" s="93">
        <v>0</v>
      </c>
      <c r="O115" s="93">
        <f t="shared" si="2"/>
        <v>26</v>
      </c>
      <c r="P115" s="94">
        <f t="shared" si="3"/>
        <v>0.8846153846153846</v>
      </c>
      <c r="AA115" s="24"/>
      <c r="AB115" s="23"/>
    </row>
    <row r="116" spans="9:28" ht="24.95" customHeight="1">
      <c r="I116" s="149" t="s">
        <v>349</v>
      </c>
      <c r="J116" s="150">
        <v>3</v>
      </c>
      <c r="K116" s="150">
        <v>15</v>
      </c>
      <c r="L116" s="150">
        <v>8</v>
      </c>
      <c r="M116" s="150">
        <v>0</v>
      </c>
      <c r="N116" s="150">
        <v>0</v>
      </c>
      <c r="O116" s="150">
        <f t="shared" si="2"/>
        <v>26</v>
      </c>
      <c r="P116" s="151">
        <f t="shared" si="3"/>
        <v>0.6923076923076923</v>
      </c>
      <c r="AA116" s="24"/>
      <c r="AB116" s="23"/>
    </row>
    <row r="117" spans="9:28" ht="24.95" customHeight="1">
      <c r="I117" s="38" t="s">
        <v>350</v>
      </c>
      <c r="J117" s="93">
        <v>11</v>
      </c>
      <c r="K117" s="93">
        <v>12</v>
      </c>
      <c r="L117" s="93">
        <v>3</v>
      </c>
      <c r="M117" s="93">
        <v>0</v>
      </c>
      <c r="N117" s="93">
        <v>0</v>
      </c>
      <c r="O117" s="93">
        <f t="shared" si="2"/>
        <v>26</v>
      </c>
      <c r="P117" s="94">
        <f t="shared" si="3"/>
        <v>0.8846153846153846</v>
      </c>
      <c r="AA117" s="24"/>
      <c r="AB117" s="23"/>
    </row>
    <row r="118" spans="9:28" ht="24.95" customHeight="1">
      <c r="I118" s="149" t="s">
        <v>351</v>
      </c>
      <c r="J118" s="150">
        <v>5</v>
      </c>
      <c r="K118" s="150">
        <v>12</v>
      </c>
      <c r="L118" s="150">
        <v>15</v>
      </c>
      <c r="M118" s="150">
        <v>4</v>
      </c>
      <c r="N118" s="150">
        <v>0</v>
      </c>
      <c r="O118" s="150">
        <v>26</v>
      </c>
      <c r="P118" s="151">
        <f t="shared" si="3"/>
        <v>0.6538461538461539</v>
      </c>
      <c r="AA118" s="24"/>
      <c r="AB118" s="23"/>
    </row>
    <row r="119" spans="9:28" ht="24.95" customHeight="1">
      <c r="I119" s="149" t="s">
        <v>370</v>
      </c>
      <c r="J119" s="150">
        <v>3</v>
      </c>
      <c r="K119" s="150">
        <v>12</v>
      </c>
      <c r="L119" s="150">
        <v>5</v>
      </c>
      <c r="M119" s="150">
        <v>3</v>
      </c>
      <c r="N119" s="150">
        <v>0</v>
      </c>
      <c r="O119" s="150">
        <f t="shared" si="2"/>
        <v>23</v>
      </c>
      <c r="P119" s="151">
        <f t="shared" si="3"/>
        <v>0.6521739130434783</v>
      </c>
      <c r="AA119" s="24"/>
      <c r="AB119" s="23"/>
    </row>
    <row r="120" spans="8:28" ht="24.95" customHeight="1">
      <c r="H120" s="148" t="s">
        <v>371</v>
      </c>
      <c r="I120" s="148" t="s">
        <v>372</v>
      </c>
      <c r="J120" s="93">
        <v>100</v>
      </c>
      <c r="K120" s="93">
        <v>65</v>
      </c>
      <c r="L120" s="93">
        <v>4</v>
      </c>
      <c r="M120" s="93">
        <v>0</v>
      </c>
      <c r="N120" s="93">
        <v>0</v>
      </c>
      <c r="O120" s="93">
        <f t="shared" si="2"/>
        <v>169</v>
      </c>
      <c r="P120" s="94">
        <f t="shared" si="3"/>
        <v>0.9763313609467456</v>
      </c>
      <c r="AA120" s="24"/>
      <c r="AB120" s="23"/>
    </row>
    <row r="121" spans="9:28" ht="24.95" customHeight="1">
      <c r="I121" s="38" t="s">
        <v>373</v>
      </c>
      <c r="J121" s="93">
        <v>91</v>
      </c>
      <c r="K121" s="93">
        <v>68</v>
      </c>
      <c r="L121" s="93">
        <v>10</v>
      </c>
      <c r="M121" s="93">
        <v>0</v>
      </c>
      <c r="N121" s="93">
        <v>0</v>
      </c>
      <c r="O121" s="93">
        <f t="shared" si="2"/>
        <v>169</v>
      </c>
      <c r="P121" s="94">
        <f t="shared" si="3"/>
        <v>0.9408284023668639</v>
      </c>
      <c r="AA121" s="24"/>
      <c r="AB121" s="23"/>
    </row>
    <row r="122" spans="9:28" ht="24.95" customHeight="1">
      <c r="I122" s="38" t="s">
        <v>374</v>
      </c>
      <c r="J122" s="93">
        <v>83</v>
      </c>
      <c r="K122" s="93">
        <v>70</v>
      </c>
      <c r="L122" s="93">
        <v>10</v>
      </c>
      <c r="M122" s="93">
        <v>5</v>
      </c>
      <c r="N122" s="93">
        <v>0</v>
      </c>
      <c r="O122" s="93">
        <f t="shared" si="2"/>
        <v>168</v>
      </c>
      <c r="P122" s="94">
        <f t="shared" si="3"/>
        <v>0.9107142857142857</v>
      </c>
      <c r="AA122" s="24"/>
      <c r="AB122" s="23"/>
    </row>
    <row r="123" spans="9:28" ht="24.95" customHeight="1">
      <c r="I123" s="38" t="s">
        <v>375</v>
      </c>
      <c r="J123" s="93">
        <v>89</v>
      </c>
      <c r="K123" s="93">
        <v>58</v>
      </c>
      <c r="L123" s="93">
        <v>20</v>
      </c>
      <c r="M123" s="93">
        <v>1</v>
      </c>
      <c r="N123" s="93">
        <v>0</v>
      </c>
      <c r="O123" s="93">
        <f t="shared" si="2"/>
        <v>168</v>
      </c>
      <c r="P123" s="94">
        <f t="shared" si="3"/>
        <v>0.875</v>
      </c>
      <c r="AA123" s="24"/>
      <c r="AB123" s="23"/>
    </row>
    <row r="124" spans="9:28" ht="24.95" customHeight="1">
      <c r="I124" s="38" t="s">
        <v>376</v>
      </c>
      <c r="J124" s="93">
        <v>106</v>
      </c>
      <c r="K124" s="93">
        <v>52</v>
      </c>
      <c r="L124" s="93">
        <v>5</v>
      </c>
      <c r="M124" s="93">
        <v>5</v>
      </c>
      <c r="N124" s="93">
        <v>0</v>
      </c>
      <c r="O124" s="93">
        <f t="shared" si="2"/>
        <v>168</v>
      </c>
      <c r="P124" s="94">
        <f t="shared" si="3"/>
        <v>0.9404761904761905</v>
      </c>
      <c r="AA124" s="24"/>
      <c r="AB124" s="23"/>
    </row>
    <row r="125" spans="9:28" ht="24.95" customHeight="1">
      <c r="I125" s="38" t="s">
        <v>377</v>
      </c>
      <c r="J125" s="93">
        <v>84</v>
      </c>
      <c r="K125" s="93">
        <v>74</v>
      </c>
      <c r="L125" s="93">
        <v>8</v>
      </c>
      <c r="M125" s="93">
        <v>2</v>
      </c>
      <c r="N125" s="93">
        <v>0</v>
      </c>
      <c r="O125" s="93">
        <f t="shared" si="2"/>
        <v>168</v>
      </c>
      <c r="P125" s="94">
        <f t="shared" si="3"/>
        <v>0.9404761904761905</v>
      </c>
      <c r="AA125" s="24"/>
      <c r="AB125" s="23"/>
    </row>
    <row r="126" spans="9:28" ht="24.95" customHeight="1">
      <c r="I126" s="38" t="s">
        <v>378</v>
      </c>
      <c r="J126" s="93">
        <v>122</v>
      </c>
      <c r="K126" s="93">
        <v>48</v>
      </c>
      <c r="L126" s="93">
        <v>1</v>
      </c>
      <c r="M126" s="93">
        <v>2</v>
      </c>
      <c r="N126" s="93">
        <v>0</v>
      </c>
      <c r="O126" s="93">
        <f t="shared" si="2"/>
        <v>173</v>
      </c>
      <c r="P126" s="94">
        <f t="shared" si="3"/>
        <v>0.9826589595375722</v>
      </c>
      <c r="AA126" s="24"/>
      <c r="AB126" s="23"/>
    </row>
    <row r="127" spans="9:28" ht="24.95" customHeight="1">
      <c r="I127" s="38" t="s">
        <v>379</v>
      </c>
      <c r="J127" s="93">
        <v>120</v>
      </c>
      <c r="K127" s="93">
        <v>44</v>
      </c>
      <c r="L127" s="93">
        <v>3</v>
      </c>
      <c r="M127" s="93">
        <v>2</v>
      </c>
      <c r="N127" s="93">
        <v>0</v>
      </c>
      <c r="O127" s="93">
        <f t="shared" si="2"/>
        <v>169</v>
      </c>
      <c r="P127" s="94">
        <f t="shared" si="3"/>
        <v>0.9704142011834319</v>
      </c>
      <c r="AA127" s="24"/>
      <c r="AB127" s="23"/>
    </row>
    <row r="128" spans="9:28" ht="24.95" customHeight="1">
      <c r="I128" s="38" t="s">
        <v>380</v>
      </c>
      <c r="J128" s="93">
        <v>87</v>
      </c>
      <c r="K128" s="93">
        <v>78</v>
      </c>
      <c r="L128" s="93">
        <v>3</v>
      </c>
      <c r="M128" s="93">
        <v>0</v>
      </c>
      <c r="N128" s="93">
        <v>0</v>
      </c>
      <c r="O128" s="93">
        <f t="shared" si="2"/>
        <v>168</v>
      </c>
      <c r="P128" s="94">
        <f t="shared" si="3"/>
        <v>0.9821428571428571</v>
      </c>
      <c r="AA128" s="24"/>
      <c r="AB128" s="23"/>
    </row>
    <row r="129" spans="9:28" ht="24.95" customHeight="1">
      <c r="I129" s="38" t="s">
        <v>381</v>
      </c>
      <c r="J129" s="93">
        <v>73</v>
      </c>
      <c r="K129" s="93">
        <v>85</v>
      </c>
      <c r="L129" s="93">
        <v>9</v>
      </c>
      <c r="M129" s="93">
        <v>1</v>
      </c>
      <c r="N129" s="93">
        <v>0</v>
      </c>
      <c r="O129" s="93">
        <f t="shared" si="2"/>
        <v>168</v>
      </c>
      <c r="P129" s="94">
        <f t="shared" si="3"/>
        <v>0.9404761904761905</v>
      </c>
      <c r="AA129" s="24"/>
      <c r="AB129" s="23"/>
    </row>
    <row r="130" spans="9:28" ht="24.95" customHeight="1">
      <c r="I130" s="38" t="s">
        <v>382</v>
      </c>
      <c r="J130" s="93">
        <v>77</v>
      </c>
      <c r="K130" s="93">
        <v>79</v>
      </c>
      <c r="L130" s="93">
        <v>10</v>
      </c>
      <c r="M130" s="93">
        <v>2</v>
      </c>
      <c r="N130" s="93">
        <v>0</v>
      </c>
      <c r="O130" s="93">
        <f t="shared" si="2"/>
        <v>168</v>
      </c>
      <c r="P130" s="94">
        <f t="shared" si="3"/>
        <v>0.9285714285714286</v>
      </c>
      <c r="AA130" s="24"/>
      <c r="AB130" s="23"/>
    </row>
    <row r="131" spans="9:28" ht="24.95" customHeight="1">
      <c r="I131" s="38" t="s">
        <v>339</v>
      </c>
      <c r="J131" s="93">
        <v>73</v>
      </c>
      <c r="K131" s="93">
        <v>86</v>
      </c>
      <c r="L131" s="93">
        <v>9</v>
      </c>
      <c r="M131" s="93">
        <v>0</v>
      </c>
      <c r="N131" s="93">
        <v>0</v>
      </c>
      <c r="O131" s="93">
        <f t="shared" si="2"/>
        <v>168</v>
      </c>
      <c r="P131" s="94">
        <f t="shared" si="3"/>
        <v>0.9464285714285714</v>
      </c>
      <c r="AA131" s="24"/>
      <c r="AB131" s="23"/>
    </row>
    <row r="132" spans="9:28" ht="24.95" customHeight="1">
      <c r="I132" s="38" t="s">
        <v>340</v>
      </c>
      <c r="J132" s="93">
        <v>79</v>
      </c>
      <c r="K132" s="93">
        <v>83</v>
      </c>
      <c r="L132" s="93">
        <v>4</v>
      </c>
      <c r="M132" s="93">
        <v>2</v>
      </c>
      <c r="N132" s="93">
        <v>0</v>
      </c>
      <c r="O132" s="93">
        <f t="shared" si="2"/>
        <v>168</v>
      </c>
      <c r="P132" s="94">
        <f t="shared" si="3"/>
        <v>0.9642857142857143</v>
      </c>
      <c r="AA132" s="24"/>
      <c r="AB132" s="23"/>
    </row>
    <row r="133" spans="9:28" ht="24.95" customHeight="1">
      <c r="I133" s="38" t="s">
        <v>341</v>
      </c>
      <c r="J133" s="93">
        <v>75</v>
      </c>
      <c r="K133" s="93">
        <v>84</v>
      </c>
      <c r="L133" s="93">
        <v>9</v>
      </c>
      <c r="M133" s="93">
        <v>0</v>
      </c>
      <c r="N133" s="93">
        <v>0</v>
      </c>
      <c r="O133" s="93">
        <f t="shared" si="2"/>
        <v>168</v>
      </c>
      <c r="P133" s="94">
        <f t="shared" si="3"/>
        <v>0.9464285714285714</v>
      </c>
      <c r="AA133" s="24"/>
      <c r="AB133" s="23"/>
    </row>
    <row r="134" spans="9:28" ht="24.95" customHeight="1">
      <c r="I134" s="38" t="s">
        <v>342</v>
      </c>
      <c r="J134" s="93">
        <v>79</v>
      </c>
      <c r="K134" s="93">
        <v>74</v>
      </c>
      <c r="L134" s="93">
        <v>13</v>
      </c>
      <c r="M134" s="93">
        <v>2</v>
      </c>
      <c r="N134" s="93">
        <v>0</v>
      </c>
      <c r="O134" s="93">
        <f t="shared" si="2"/>
        <v>168</v>
      </c>
      <c r="P134" s="94">
        <f t="shared" si="3"/>
        <v>0.9107142857142857</v>
      </c>
      <c r="AA134" s="24"/>
      <c r="AB134" s="23"/>
    </row>
    <row r="135" spans="9:28" ht="24.95" customHeight="1">
      <c r="I135" s="38" t="s">
        <v>343</v>
      </c>
      <c r="J135" s="93">
        <v>99</v>
      </c>
      <c r="K135" s="93">
        <v>67</v>
      </c>
      <c r="L135" s="93">
        <v>1</v>
      </c>
      <c r="M135" s="93">
        <v>1</v>
      </c>
      <c r="N135" s="93">
        <v>0</v>
      </c>
      <c r="O135" s="93">
        <f t="shared" si="2"/>
        <v>168</v>
      </c>
      <c r="P135" s="94">
        <f t="shared" si="3"/>
        <v>0.9880952380952381</v>
      </c>
      <c r="AA135" s="24"/>
      <c r="AB135" s="23"/>
    </row>
    <row r="136" spans="9:28" ht="24.95" customHeight="1">
      <c r="I136" s="38" t="s">
        <v>344</v>
      </c>
      <c r="J136" s="93">
        <v>89</v>
      </c>
      <c r="K136" s="93">
        <v>73</v>
      </c>
      <c r="L136" s="93">
        <v>6</v>
      </c>
      <c r="M136" s="93">
        <v>0</v>
      </c>
      <c r="N136" s="93">
        <v>0</v>
      </c>
      <c r="O136" s="93">
        <f t="shared" si="2"/>
        <v>168</v>
      </c>
      <c r="P136" s="94">
        <f t="shared" si="3"/>
        <v>0.9642857142857143</v>
      </c>
      <c r="AA136" s="24"/>
      <c r="AB136" s="23"/>
    </row>
    <row r="137" spans="9:28" ht="24.95" customHeight="1">
      <c r="I137" s="38" t="s">
        <v>345</v>
      </c>
      <c r="J137" s="93">
        <v>87</v>
      </c>
      <c r="K137" s="93">
        <v>73</v>
      </c>
      <c r="L137" s="93">
        <v>7</v>
      </c>
      <c r="M137" s="93">
        <v>1</v>
      </c>
      <c r="N137" s="93">
        <v>0</v>
      </c>
      <c r="O137" s="93">
        <f t="shared" si="2"/>
        <v>168</v>
      </c>
      <c r="P137" s="94">
        <f t="shared" si="3"/>
        <v>0.9523809523809523</v>
      </c>
      <c r="AA137" s="24"/>
      <c r="AB137" s="23"/>
    </row>
    <row r="138" spans="9:28" ht="24.95" customHeight="1">
      <c r="I138" s="38" t="s">
        <v>346</v>
      </c>
      <c r="J138" s="93">
        <v>90</v>
      </c>
      <c r="K138" s="93">
        <v>75</v>
      </c>
      <c r="L138" s="93">
        <v>2</v>
      </c>
      <c r="M138" s="93">
        <v>1</v>
      </c>
      <c r="N138" s="93">
        <v>0</v>
      </c>
      <c r="O138" s="93">
        <f t="shared" si="2"/>
        <v>168</v>
      </c>
      <c r="P138" s="94">
        <f t="shared" si="3"/>
        <v>0.9821428571428571</v>
      </c>
      <c r="AA138" s="24"/>
      <c r="AB138" s="23"/>
    </row>
    <row r="139" spans="9:28" ht="24.95" customHeight="1">
      <c r="I139" s="38" t="s">
        <v>369</v>
      </c>
      <c r="J139" s="93">
        <v>94</v>
      </c>
      <c r="K139" s="93">
        <v>61</v>
      </c>
      <c r="L139" s="93">
        <v>11</v>
      </c>
      <c r="M139" s="93">
        <v>2</v>
      </c>
      <c r="N139" s="93">
        <v>0</v>
      </c>
      <c r="O139" s="93">
        <f t="shared" si="2"/>
        <v>168</v>
      </c>
      <c r="P139" s="94">
        <f t="shared" si="3"/>
        <v>0.9226190476190477</v>
      </c>
      <c r="AA139" s="24"/>
      <c r="AB139" s="23"/>
    </row>
    <row r="140" spans="9:28" ht="24.95" customHeight="1">
      <c r="I140" s="38" t="s">
        <v>347</v>
      </c>
      <c r="J140" s="93">
        <v>99</v>
      </c>
      <c r="K140" s="93">
        <v>62</v>
      </c>
      <c r="L140" s="93">
        <v>5</v>
      </c>
      <c r="M140" s="93">
        <v>2</v>
      </c>
      <c r="N140" s="93">
        <v>0</v>
      </c>
      <c r="O140" s="93">
        <f t="shared" si="2"/>
        <v>168</v>
      </c>
      <c r="P140" s="94">
        <f t="shared" si="3"/>
        <v>0.9583333333333334</v>
      </c>
      <c r="AA140" s="24"/>
      <c r="AB140" s="23"/>
    </row>
    <row r="141" spans="9:28" ht="24.95" customHeight="1">
      <c r="I141" s="38" t="s">
        <v>348</v>
      </c>
      <c r="J141" s="93">
        <v>79</v>
      </c>
      <c r="K141" s="93">
        <v>64</v>
      </c>
      <c r="L141" s="93">
        <v>20</v>
      </c>
      <c r="M141" s="93">
        <v>5</v>
      </c>
      <c r="N141" s="93">
        <v>0</v>
      </c>
      <c r="O141" s="93">
        <f t="shared" si="2"/>
        <v>168</v>
      </c>
      <c r="P141" s="94">
        <f t="shared" si="3"/>
        <v>0.8511904761904762</v>
      </c>
      <c r="AA141" s="24"/>
      <c r="AB141" s="23"/>
    </row>
    <row r="142" spans="9:28" ht="24.95" customHeight="1">
      <c r="I142" s="38" t="s">
        <v>383</v>
      </c>
      <c r="J142" s="93">
        <v>0</v>
      </c>
      <c r="K142" s="93">
        <v>143</v>
      </c>
      <c r="L142" s="93">
        <v>11</v>
      </c>
      <c r="M142" s="93">
        <v>16</v>
      </c>
      <c r="N142" s="93">
        <v>0</v>
      </c>
      <c r="O142" s="93">
        <f t="shared" si="2"/>
        <v>170</v>
      </c>
      <c r="P142" s="94">
        <f t="shared" si="3"/>
        <v>0.8411764705882353</v>
      </c>
      <c r="AA142" s="24"/>
      <c r="AB142" s="23"/>
    </row>
    <row r="143" spans="9:28" ht="24.95" customHeight="1">
      <c r="I143" s="38" t="s">
        <v>384</v>
      </c>
      <c r="J143" s="93">
        <v>106</v>
      </c>
      <c r="K143" s="93">
        <v>55</v>
      </c>
      <c r="L143" s="93">
        <v>0</v>
      </c>
      <c r="M143" s="93">
        <v>7</v>
      </c>
      <c r="N143" s="93">
        <v>0</v>
      </c>
      <c r="O143" s="93">
        <f t="shared" si="2"/>
        <v>168</v>
      </c>
      <c r="P143" s="94">
        <f t="shared" si="3"/>
        <v>0.9583333333333334</v>
      </c>
      <c r="AA143" s="24"/>
      <c r="AB143" s="23"/>
    </row>
    <row r="144" spans="9:28" ht="24.95" customHeight="1">
      <c r="I144" s="38" t="s">
        <v>385</v>
      </c>
      <c r="J144" s="93">
        <v>131</v>
      </c>
      <c r="K144" s="93">
        <v>33</v>
      </c>
      <c r="L144" s="93">
        <v>2</v>
      </c>
      <c r="M144" s="93">
        <v>3</v>
      </c>
      <c r="N144" s="93">
        <v>0</v>
      </c>
      <c r="O144" s="93">
        <f t="shared" si="2"/>
        <v>169</v>
      </c>
      <c r="P144" s="94">
        <f t="shared" si="3"/>
        <v>0.9704142011834319</v>
      </c>
      <c r="AA144" s="24"/>
      <c r="AB144" s="23"/>
    </row>
    <row r="145" spans="9:28" ht="24.95" customHeight="1">
      <c r="I145" s="38" t="s">
        <v>349</v>
      </c>
      <c r="J145" s="93">
        <v>79</v>
      </c>
      <c r="K145" s="93">
        <v>59</v>
      </c>
      <c r="L145" s="93">
        <v>23</v>
      </c>
      <c r="M145" s="93">
        <v>9</v>
      </c>
      <c r="N145" s="93">
        <v>0</v>
      </c>
      <c r="O145" s="93">
        <f t="shared" si="2"/>
        <v>170</v>
      </c>
      <c r="P145" s="94">
        <f t="shared" si="3"/>
        <v>0.8117647058823529</v>
      </c>
      <c r="AA145" s="24"/>
      <c r="AB145" s="23"/>
    </row>
    <row r="146" spans="9:28" ht="24.95" customHeight="1">
      <c r="I146" s="38" t="s">
        <v>350</v>
      </c>
      <c r="J146" s="93">
        <v>89</v>
      </c>
      <c r="K146" s="93">
        <v>65</v>
      </c>
      <c r="L146" s="93">
        <v>13</v>
      </c>
      <c r="M146" s="93">
        <v>3</v>
      </c>
      <c r="N146" s="93">
        <v>0</v>
      </c>
      <c r="O146" s="93">
        <f t="shared" si="2"/>
        <v>170</v>
      </c>
      <c r="P146" s="94">
        <f t="shared" si="3"/>
        <v>0.9058823529411765</v>
      </c>
      <c r="AA146" s="24"/>
      <c r="AB146" s="23"/>
    </row>
    <row r="147" spans="9:28" ht="24.95" customHeight="1">
      <c r="I147" s="38" t="s">
        <v>351</v>
      </c>
      <c r="J147" s="93">
        <v>69</v>
      </c>
      <c r="K147" s="93">
        <v>76</v>
      </c>
      <c r="L147" s="93">
        <v>18</v>
      </c>
      <c r="M147" s="93">
        <v>8</v>
      </c>
      <c r="N147" s="93">
        <v>0</v>
      </c>
      <c r="O147" s="93">
        <f t="shared" si="2"/>
        <v>171</v>
      </c>
      <c r="P147" s="94">
        <f t="shared" si="3"/>
        <v>0.847953216374269</v>
      </c>
      <c r="AA147" s="24"/>
      <c r="AB147" s="23"/>
    </row>
    <row r="148" spans="9:28" ht="24.95" customHeight="1">
      <c r="I148" s="38" t="s">
        <v>386</v>
      </c>
      <c r="J148" s="93">
        <v>69</v>
      </c>
      <c r="K148" s="93">
        <v>76</v>
      </c>
      <c r="L148" s="93">
        <v>20</v>
      </c>
      <c r="M148" s="93">
        <v>3</v>
      </c>
      <c r="N148" s="93">
        <v>0</v>
      </c>
      <c r="O148" s="93">
        <f t="shared" si="2"/>
        <v>168</v>
      </c>
      <c r="P148" s="94">
        <f t="shared" si="3"/>
        <v>0.8630952380952381</v>
      </c>
      <c r="AA148" s="24"/>
      <c r="AB148" s="23"/>
    </row>
    <row r="149" spans="8:28" ht="24.95" customHeight="1">
      <c r="H149" s="148" t="s">
        <v>387</v>
      </c>
      <c r="I149" s="148" t="s">
        <v>388</v>
      </c>
      <c r="J149" s="93">
        <v>38</v>
      </c>
      <c r="K149" s="93">
        <v>9</v>
      </c>
      <c r="L149" s="93">
        <v>1</v>
      </c>
      <c r="M149" s="93">
        <v>0</v>
      </c>
      <c r="N149" s="93">
        <v>0</v>
      </c>
      <c r="O149" s="93">
        <f t="shared" si="2"/>
        <v>48</v>
      </c>
      <c r="P149" s="94">
        <f t="shared" si="3"/>
        <v>0.9791666666666666</v>
      </c>
      <c r="AA149" s="24"/>
      <c r="AB149" s="23"/>
    </row>
    <row r="150" spans="9:28" ht="24.95" customHeight="1">
      <c r="I150" s="38" t="s">
        <v>389</v>
      </c>
      <c r="J150" s="93">
        <v>34</v>
      </c>
      <c r="K150" s="93">
        <v>12</v>
      </c>
      <c r="L150" s="93">
        <v>1</v>
      </c>
      <c r="M150" s="93">
        <v>0</v>
      </c>
      <c r="N150" s="93">
        <v>0</v>
      </c>
      <c r="O150" s="93">
        <f t="shared" si="2"/>
        <v>47</v>
      </c>
      <c r="P150" s="94">
        <f t="shared" si="3"/>
        <v>0.9787234042553191</v>
      </c>
      <c r="AA150" s="24"/>
      <c r="AB150" s="23"/>
    </row>
    <row r="151" spans="9:28" ht="24.95" customHeight="1">
      <c r="I151" s="38" t="s">
        <v>390</v>
      </c>
      <c r="J151" s="93">
        <v>22</v>
      </c>
      <c r="K151" s="93">
        <v>20</v>
      </c>
      <c r="L151" s="93">
        <v>4</v>
      </c>
      <c r="M151" s="93">
        <v>1</v>
      </c>
      <c r="N151" s="93">
        <v>0</v>
      </c>
      <c r="O151" s="93">
        <f t="shared" si="2"/>
        <v>47</v>
      </c>
      <c r="P151" s="94">
        <f t="shared" si="3"/>
        <v>0.8936170212765957</v>
      </c>
      <c r="AA151" s="24"/>
      <c r="AB151" s="23"/>
    </row>
    <row r="152" spans="9:28" ht="24.95" customHeight="1">
      <c r="I152" s="38" t="s">
        <v>391</v>
      </c>
      <c r="J152" s="93">
        <v>20</v>
      </c>
      <c r="K152" s="93">
        <v>17</v>
      </c>
      <c r="L152" s="93">
        <v>6</v>
      </c>
      <c r="M152" s="93">
        <v>4</v>
      </c>
      <c r="N152" s="93">
        <v>0</v>
      </c>
      <c r="O152" s="93">
        <f t="shared" si="2"/>
        <v>47</v>
      </c>
      <c r="P152" s="94">
        <f t="shared" si="3"/>
        <v>0.7872340425531915</v>
      </c>
      <c r="AA152" s="24"/>
      <c r="AB152" s="23"/>
    </row>
    <row r="153" spans="9:28" ht="24.95" customHeight="1">
      <c r="I153" s="38" t="s">
        <v>392</v>
      </c>
      <c r="J153" s="93">
        <v>18</v>
      </c>
      <c r="K153" s="93">
        <v>15</v>
      </c>
      <c r="L153" s="93">
        <v>10</v>
      </c>
      <c r="M153" s="93">
        <v>4</v>
      </c>
      <c r="N153" s="93">
        <v>0</v>
      </c>
      <c r="O153" s="93">
        <f t="shared" si="2"/>
        <v>47</v>
      </c>
      <c r="P153" s="94">
        <f t="shared" si="3"/>
        <v>0.7021276595744681</v>
      </c>
      <c r="AA153" s="24"/>
      <c r="AB153" s="23"/>
    </row>
    <row r="154" spans="9:28" ht="24.95" customHeight="1">
      <c r="I154" s="38" t="s">
        <v>393</v>
      </c>
      <c r="J154" s="93">
        <v>22</v>
      </c>
      <c r="K154" s="93">
        <v>17</v>
      </c>
      <c r="L154" s="93">
        <v>6</v>
      </c>
      <c r="M154" s="93">
        <v>2</v>
      </c>
      <c r="N154" s="93">
        <v>0</v>
      </c>
      <c r="O154" s="93">
        <f t="shared" si="2"/>
        <v>47</v>
      </c>
      <c r="P154" s="94">
        <f t="shared" si="3"/>
        <v>0.8297872340425532</v>
      </c>
      <c r="AA154" s="24"/>
      <c r="AB154" s="23"/>
    </row>
    <row r="155" spans="9:28" ht="24.95" customHeight="1">
      <c r="I155" s="152" t="s">
        <v>394</v>
      </c>
      <c r="J155" s="153">
        <v>9</v>
      </c>
      <c r="K155" s="153">
        <v>16</v>
      </c>
      <c r="L155" s="153">
        <v>15</v>
      </c>
      <c r="M155" s="153">
        <v>7</v>
      </c>
      <c r="N155" s="153">
        <v>0</v>
      </c>
      <c r="O155" s="153">
        <f t="shared" si="2"/>
        <v>47</v>
      </c>
      <c r="P155" s="154">
        <f t="shared" si="3"/>
        <v>0.5319148936170213</v>
      </c>
      <c r="AA155" s="24"/>
      <c r="AB155" s="23"/>
    </row>
    <row r="156" spans="9:28" ht="24.95" customHeight="1">
      <c r="I156" s="149" t="s">
        <v>395</v>
      </c>
      <c r="J156" s="150">
        <v>8</v>
      </c>
      <c r="K156" s="150">
        <v>22</v>
      </c>
      <c r="L156" s="150">
        <v>12</v>
      </c>
      <c r="M156" s="150">
        <v>5</v>
      </c>
      <c r="N156" s="150">
        <v>0</v>
      </c>
      <c r="O156" s="150">
        <f t="shared" si="2"/>
        <v>47</v>
      </c>
      <c r="P156" s="151">
        <f t="shared" si="3"/>
        <v>0.6382978723404256</v>
      </c>
      <c r="AA156" s="24"/>
      <c r="AB156" s="23"/>
    </row>
    <row r="157" spans="9:28" ht="24.95" customHeight="1">
      <c r="I157" s="38" t="s">
        <v>374</v>
      </c>
      <c r="J157" s="93">
        <v>25</v>
      </c>
      <c r="K157" s="93">
        <v>15</v>
      </c>
      <c r="L157" s="93">
        <v>5</v>
      </c>
      <c r="M157" s="93">
        <v>2</v>
      </c>
      <c r="N157" s="93">
        <v>0</v>
      </c>
      <c r="O157" s="93">
        <f t="shared" si="2"/>
        <v>47</v>
      </c>
      <c r="P157" s="94">
        <f t="shared" si="3"/>
        <v>0.851063829787234</v>
      </c>
      <c r="AA157" s="24"/>
      <c r="AB157" s="23"/>
    </row>
    <row r="158" spans="9:28" ht="24.95" customHeight="1">
      <c r="I158" s="38" t="s">
        <v>375</v>
      </c>
      <c r="J158" s="93">
        <v>30</v>
      </c>
      <c r="K158" s="93">
        <v>11</v>
      </c>
      <c r="L158" s="93">
        <v>4</v>
      </c>
      <c r="M158" s="93">
        <v>2</v>
      </c>
      <c r="N158" s="93">
        <v>0</v>
      </c>
      <c r="O158" s="93">
        <f t="shared" si="2"/>
        <v>47</v>
      </c>
      <c r="P158" s="94">
        <f t="shared" si="3"/>
        <v>0.8723404255319149</v>
      </c>
      <c r="AA158" s="24"/>
      <c r="AB158" s="23"/>
    </row>
    <row r="159" spans="9:28" ht="24.95" customHeight="1">
      <c r="I159" s="38" t="s">
        <v>376</v>
      </c>
      <c r="J159" s="93">
        <v>37</v>
      </c>
      <c r="K159" s="93">
        <v>9</v>
      </c>
      <c r="L159" s="93">
        <v>0</v>
      </c>
      <c r="M159" s="93">
        <v>0</v>
      </c>
      <c r="N159" s="93">
        <v>1</v>
      </c>
      <c r="O159" s="93">
        <f t="shared" si="2"/>
        <v>47</v>
      </c>
      <c r="P159" s="94">
        <f t="shared" si="3"/>
        <v>0.9787234042553191</v>
      </c>
      <c r="AA159" s="24"/>
      <c r="AB159" s="23"/>
    </row>
    <row r="160" spans="9:28" ht="24.95" customHeight="1">
      <c r="I160" s="38" t="s">
        <v>377</v>
      </c>
      <c r="J160" s="93">
        <v>28</v>
      </c>
      <c r="K160" s="93">
        <v>14</v>
      </c>
      <c r="L160" s="93">
        <v>1</v>
      </c>
      <c r="M160" s="93">
        <v>4</v>
      </c>
      <c r="N160" s="93">
        <v>0</v>
      </c>
      <c r="O160" s="93">
        <f t="shared" si="2"/>
        <v>47</v>
      </c>
      <c r="P160" s="94">
        <f t="shared" si="3"/>
        <v>0.8936170212765957</v>
      </c>
      <c r="AA160" s="24"/>
      <c r="AB160" s="23"/>
    </row>
    <row r="161" spans="9:28" ht="24.95" customHeight="1">
      <c r="I161" s="38" t="s">
        <v>379</v>
      </c>
      <c r="J161" s="93">
        <v>42</v>
      </c>
      <c r="K161" s="93">
        <v>5</v>
      </c>
      <c r="L161" s="93">
        <v>0</v>
      </c>
      <c r="M161" s="93">
        <v>0</v>
      </c>
      <c r="N161" s="93">
        <v>0</v>
      </c>
      <c r="O161" s="93">
        <f t="shared" si="2"/>
        <v>47</v>
      </c>
      <c r="P161" s="94">
        <f t="shared" si="3"/>
        <v>1</v>
      </c>
      <c r="AA161" s="24"/>
      <c r="AB161" s="23"/>
    </row>
    <row r="162" spans="9:28" ht="24.95" customHeight="1">
      <c r="I162" s="38" t="s">
        <v>396</v>
      </c>
      <c r="J162" s="93">
        <v>35</v>
      </c>
      <c r="K162" s="93">
        <v>12</v>
      </c>
      <c r="L162" s="93">
        <v>0</v>
      </c>
      <c r="M162" s="93">
        <v>0</v>
      </c>
      <c r="N162" s="93">
        <v>0</v>
      </c>
      <c r="O162" s="93">
        <f t="shared" si="2"/>
        <v>47</v>
      </c>
      <c r="P162" s="94">
        <f t="shared" si="3"/>
        <v>1</v>
      </c>
      <c r="AA162" s="24"/>
      <c r="AB162" s="23"/>
    </row>
    <row r="163" spans="9:28" ht="24.95" customHeight="1">
      <c r="I163" s="38" t="s">
        <v>397</v>
      </c>
      <c r="J163" s="93">
        <v>33</v>
      </c>
      <c r="K163" s="93">
        <v>11</v>
      </c>
      <c r="L163" s="93">
        <v>3</v>
      </c>
      <c r="M163" s="93">
        <v>0</v>
      </c>
      <c r="N163" s="93">
        <v>0</v>
      </c>
      <c r="O163" s="93">
        <f t="shared" si="2"/>
        <v>47</v>
      </c>
      <c r="P163" s="94">
        <f t="shared" si="3"/>
        <v>0.9361702127659575</v>
      </c>
      <c r="AA163" s="24"/>
      <c r="AB163" s="23"/>
    </row>
    <row r="164" spans="9:28" ht="24.95" customHeight="1">
      <c r="I164" s="38" t="s">
        <v>329</v>
      </c>
      <c r="J164" s="93">
        <v>44</v>
      </c>
      <c r="K164" s="93">
        <v>4</v>
      </c>
      <c r="L164" s="93">
        <v>1</v>
      </c>
      <c r="M164" s="93">
        <v>0</v>
      </c>
      <c r="N164" s="93">
        <v>0</v>
      </c>
      <c r="O164" s="93">
        <f t="shared" si="2"/>
        <v>49</v>
      </c>
      <c r="P164" s="94">
        <f t="shared" si="3"/>
        <v>0.9795918367346939</v>
      </c>
      <c r="AA164" s="24"/>
      <c r="AB164" s="23"/>
    </row>
    <row r="165" spans="9:28" ht="24.95" customHeight="1">
      <c r="I165" s="38" t="s">
        <v>398</v>
      </c>
      <c r="J165" s="93">
        <v>41</v>
      </c>
      <c r="K165" s="93">
        <v>7</v>
      </c>
      <c r="L165" s="93">
        <v>0</v>
      </c>
      <c r="M165" s="93">
        <v>0</v>
      </c>
      <c r="N165" s="93">
        <v>0</v>
      </c>
      <c r="O165" s="93">
        <f t="shared" si="2"/>
        <v>48</v>
      </c>
      <c r="P165" s="94">
        <f t="shared" si="3"/>
        <v>1</v>
      </c>
      <c r="AA165" s="24"/>
      <c r="AB165" s="23"/>
    </row>
    <row r="166" spans="9:28" ht="24.95" customHeight="1">
      <c r="I166" s="38" t="s">
        <v>331</v>
      </c>
      <c r="J166" s="93">
        <v>47</v>
      </c>
      <c r="K166" s="93">
        <v>0</v>
      </c>
      <c r="L166" s="93">
        <v>0</v>
      </c>
      <c r="M166" s="93">
        <v>0</v>
      </c>
      <c r="N166" s="93">
        <v>0</v>
      </c>
      <c r="O166" s="93">
        <f aca="true" t="shared" si="4" ref="O166:O214">J166+K166+L166+M166+N166</f>
        <v>47</v>
      </c>
      <c r="P166" s="94">
        <f aca="true" t="shared" si="5" ref="P166:P214">(K166+J166)/O166</f>
        <v>1</v>
      </c>
      <c r="AA166" s="24"/>
      <c r="AB166" s="23"/>
    </row>
    <row r="167" spans="9:28" ht="24.95" customHeight="1">
      <c r="I167" s="38" t="s">
        <v>399</v>
      </c>
      <c r="J167" s="93">
        <v>44</v>
      </c>
      <c r="K167" s="93">
        <v>3</v>
      </c>
      <c r="L167" s="93">
        <v>0</v>
      </c>
      <c r="M167" s="93">
        <v>0</v>
      </c>
      <c r="N167" s="93">
        <v>0</v>
      </c>
      <c r="O167" s="93">
        <f t="shared" si="4"/>
        <v>47</v>
      </c>
      <c r="P167" s="94">
        <f t="shared" si="5"/>
        <v>1</v>
      </c>
      <c r="AA167" s="24"/>
      <c r="AB167" s="23"/>
    </row>
    <row r="168" spans="9:28" ht="24.95" customHeight="1">
      <c r="I168" s="38" t="s">
        <v>336</v>
      </c>
      <c r="J168" s="93">
        <v>31</v>
      </c>
      <c r="K168" s="93">
        <v>16</v>
      </c>
      <c r="L168" s="93">
        <v>0</v>
      </c>
      <c r="M168" s="93">
        <v>0</v>
      </c>
      <c r="N168" s="93">
        <v>0</v>
      </c>
      <c r="O168" s="93">
        <f t="shared" si="4"/>
        <v>47</v>
      </c>
      <c r="P168" s="94">
        <f t="shared" si="5"/>
        <v>1</v>
      </c>
      <c r="AA168" s="24"/>
      <c r="AB168" s="23"/>
    </row>
    <row r="169" spans="9:28" ht="24.95" customHeight="1">
      <c r="I169" s="38" t="s">
        <v>337</v>
      </c>
      <c r="J169" s="93">
        <v>20</v>
      </c>
      <c r="K169" s="93">
        <v>20</v>
      </c>
      <c r="L169" s="93">
        <v>4</v>
      </c>
      <c r="M169" s="93">
        <v>3</v>
      </c>
      <c r="N169" s="93">
        <v>0</v>
      </c>
      <c r="O169" s="93">
        <f t="shared" si="4"/>
        <v>47</v>
      </c>
      <c r="P169" s="94">
        <f t="shared" si="5"/>
        <v>0.851063829787234</v>
      </c>
      <c r="AA169" s="24"/>
      <c r="AB169" s="23"/>
    </row>
    <row r="170" spans="9:28" ht="24.95" customHeight="1">
      <c r="I170" s="38" t="s">
        <v>338</v>
      </c>
      <c r="J170" s="93">
        <v>25</v>
      </c>
      <c r="K170" s="93">
        <v>20</v>
      </c>
      <c r="L170" s="93">
        <v>2</v>
      </c>
      <c r="M170" s="93">
        <v>0</v>
      </c>
      <c r="N170" s="93">
        <v>0</v>
      </c>
      <c r="O170" s="93">
        <f t="shared" si="4"/>
        <v>47</v>
      </c>
      <c r="P170" s="94">
        <f t="shared" si="5"/>
        <v>0.9574468085106383</v>
      </c>
      <c r="AA170" s="24"/>
      <c r="AB170" s="23"/>
    </row>
    <row r="171" spans="9:28" ht="24.95" customHeight="1">
      <c r="I171" s="38" t="s">
        <v>339</v>
      </c>
      <c r="J171" s="93">
        <v>29</v>
      </c>
      <c r="K171" s="93">
        <v>18</v>
      </c>
      <c r="L171" s="93">
        <v>0</v>
      </c>
      <c r="M171" s="93">
        <v>0</v>
      </c>
      <c r="N171" s="93">
        <v>0</v>
      </c>
      <c r="O171" s="93">
        <f t="shared" si="4"/>
        <v>47</v>
      </c>
      <c r="P171" s="94">
        <f t="shared" si="5"/>
        <v>1</v>
      </c>
      <c r="AA171" s="24"/>
      <c r="AB171" s="23"/>
    </row>
    <row r="172" spans="9:28" ht="24.95" customHeight="1">
      <c r="I172" s="38" t="s">
        <v>340</v>
      </c>
      <c r="J172" s="93">
        <v>32</v>
      </c>
      <c r="K172" s="93">
        <v>14</v>
      </c>
      <c r="L172" s="93">
        <v>1</v>
      </c>
      <c r="M172" s="93">
        <v>0</v>
      </c>
      <c r="N172" s="93">
        <v>0</v>
      </c>
      <c r="O172" s="93">
        <f t="shared" si="4"/>
        <v>47</v>
      </c>
      <c r="P172" s="94">
        <f t="shared" si="5"/>
        <v>0.9787234042553191</v>
      </c>
      <c r="AA172" s="24"/>
      <c r="AB172" s="23"/>
    </row>
    <row r="173" spans="9:28" ht="24.95" customHeight="1">
      <c r="I173" s="38" t="s">
        <v>341</v>
      </c>
      <c r="J173" s="93">
        <v>23</v>
      </c>
      <c r="K173" s="93">
        <v>24</v>
      </c>
      <c r="L173" s="93">
        <v>0</v>
      </c>
      <c r="M173" s="93">
        <v>0</v>
      </c>
      <c r="N173" s="93">
        <v>0</v>
      </c>
      <c r="O173" s="93">
        <f t="shared" si="4"/>
        <v>47</v>
      </c>
      <c r="P173" s="94">
        <f t="shared" si="5"/>
        <v>1</v>
      </c>
      <c r="AA173" s="24"/>
      <c r="AB173" s="23"/>
    </row>
    <row r="174" spans="9:28" ht="24.95" customHeight="1">
      <c r="I174" s="38" t="s">
        <v>342</v>
      </c>
      <c r="J174" s="93">
        <v>25</v>
      </c>
      <c r="K174" s="93">
        <v>19</v>
      </c>
      <c r="L174" s="93">
        <v>3</v>
      </c>
      <c r="M174" s="93">
        <v>0</v>
      </c>
      <c r="N174" s="93">
        <v>0</v>
      </c>
      <c r="O174" s="93">
        <f t="shared" si="4"/>
        <v>47</v>
      </c>
      <c r="P174" s="94">
        <f t="shared" si="5"/>
        <v>0.9361702127659575</v>
      </c>
      <c r="AA174" s="24"/>
      <c r="AB174" s="23"/>
    </row>
    <row r="175" spans="9:28" ht="24.95" customHeight="1">
      <c r="I175" s="38" t="s">
        <v>343</v>
      </c>
      <c r="J175" s="93">
        <v>31</v>
      </c>
      <c r="K175" s="93">
        <v>15</v>
      </c>
      <c r="L175" s="93">
        <v>0</v>
      </c>
      <c r="M175" s="93">
        <v>1</v>
      </c>
      <c r="N175" s="93">
        <v>0</v>
      </c>
      <c r="O175" s="93">
        <f t="shared" si="4"/>
        <v>47</v>
      </c>
      <c r="P175" s="94">
        <f t="shared" si="5"/>
        <v>0.9787234042553191</v>
      </c>
      <c r="AA175" s="24"/>
      <c r="AB175" s="23"/>
    </row>
    <row r="176" spans="9:28" ht="24.95" customHeight="1">
      <c r="I176" s="38" t="s">
        <v>344</v>
      </c>
      <c r="J176" s="93">
        <v>27</v>
      </c>
      <c r="K176" s="93">
        <v>19</v>
      </c>
      <c r="L176" s="93">
        <v>1</v>
      </c>
      <c r="M176" s="93">
        <v>0</v>
      </c>
      <c r="N176" s="93">
        <v>0</v>
      </c>
      <c r="O176" s="93">
        <f t="shared" si="4"/>
        <v>47</v>
      </c>
      <c r="P176" s="94">
        <f t="shared" si="5"/>
        <v>0.9787234042553191</v>
      </c>
      <c r="AA176" s="24"/>
      <c r="AB176" s="23"/>
    </row>
    <row r="177" spans="9:28" ht="24.95" customHeight="1">
      <c r="I177" s="38" t="s">
        <v>345</v>
      </c>
      <c r="J177" s="93">
        <v>26</v>
      </c>
      <c r="K177" s="93">
        <v>21</v>
      </c>
      <c r="L177" s="93">
        <v>0</v>
      </c>
      <c r="M177" s="93">
        <v>0</v>
      </c>
      <c r="N177" s="93">
        <v>0</v>
      </c>
      <c r="O177" s="93">
        <f t="shared" si="4"/>
        <v>47</v>
      </c>
      <c r="P177" s="94">
        <f t="shared" si="5"/>
        <v>1</v>
      </c>
      <c r="AA177" s="24"/>
      <c r="AB177" s="23"/>
    </row>
    <row r="178" spans="9:28" ht="24.95" customHeight="1">
      <c r="I178" s="38" t="s">
        <v>346</v>
      </c>
      <c r="J178" s="93">
        <v>32</v>
      </c>
      <c r="K178" s="93">
        <v>15</v>
      </c>
      <c r="L178" s="93">
        <v>0</v>
      </c>
      <c r="M178" s="93">
        <v>0</v>
      </c>
      <c r="N178" s="93">
        <v>0</v>
      </c>
      <c r="O178" s="93">
        <f t="shared" si="4"/>
        <v>47</v>
      </c>
      <c r="P178" s="94">
        <f t="shared" si="5"/>
        <v>1</v>
      </c>
      <c r="AA178" s="24"/>
      <c r="AB178" s="23"/>
    </row>
    <row r="179" spans="9:28" ht="24.95" customHeight="1">
      <c r="I179" s="38" t="s">
        <v>369</v>
      </c>
      <c r="J179" s="93">
        <v>31</v>
      </c>
      <c r="K179" s="93">
        <v>16</v>
      </c>
      <c r="L179" s="93">
        <v>0</v>
      </c>
      <c r="M179" s="93">
        <v>0</v>
      </c>
      <c r="N179" s="93">
        <v>0</v>
      </c>
      <c r="O179" s="93">
        <f t="shared" si="4"/>
        <v>47</v>
      </c>
      <c r="P179" s="94">
        <f t="shared" si="5"/>
        <v>1</v>
      </c>
      <c r="AA179" s="24"/>
      <c r="AB179" s="23"/>
    </row>
    <row r="180" spans="9:28" ht="24.95" customHeight="1">
      <c r="I180" s="38" t="s">
        <v>347</v>
      </c>
      <c r="J180" s="93">
        <v>27</v>
      </c>
      <c r="K180" s="93">
        <v>19</v>
      </c>
      <c r="L180" s="93">
        <v>1</v>
      </c>
      <c r="M180" s="93">
        <v>0</v>
      </c>
      <c r="N180" s="93">
        <v>0</v>
      </c>
      <c r="O180" s="93">
        <f t="shared" si="4"/>
        <v>47</v>
      </c>
      <c r="P180" s="94">
        <f t="shared" si="5"/>
        <v>0.9787234042553191</v>
      </c>
      <c r="AA180" s="24"/>
      <c r="AB180" s="23"/>
    </row>
    <row r="181" spans="9:28" ht="24.95" customHeight="1">
      <c r="I181" s="38" t="s">
        <v>348</v>
      </c>
      <c r="J181" s="93">
        <v>22</v>
      </c>
      <c r="K181" s="93">
        <v>20</v>
      </c>
      <c r="L181" s="93">
        <v>5</v>
      </c>
      <c r="M181" s="93">
        <v>0</v>
      </c>
      <c r="N181" s="93">
        <v>0</v>
      </c>
      <c r="O181" s="93">
        <f t="shared" si="4"/>
        <v>47</v>
      </c>
      <c r="P181" s="94">
        <f t="shared" si="5"/>
        <v>0.8936170212765957</v>
      </c>
      <c r="AA181" s="24"/>
      <c r="AB181" s="23"/>
    </row>
    <row r="182" spans="9:28" ht="24.95" customHeight="1">
      <c r="I182" s="38" t="s">
        <v>349</v>
      </c>
      <c r="J182" s="93">
        <v>24</v>
      </c>
      <c r="K182" s="93">
        <v>20</v>
      </c>
      <c r="L182" s="93">
        <v>2</v>
      </c>
      <c r="M182" s="93">
        <v>1</v>
      </c>
      <c r="N182" s="93">
        <v>0</v>
      </c>
      <c r="O182" s="93">
        <f t="shared" si="4"/>
        <v>47</v>
      </c>
      <c r="P182" s="94">
        <f t="shared" si="5"/>
        <v>0.9361702127659575</v>
      </c>
      <c r="AA182" s="24"/>
      <c r="AB182" s="23"/>
    </row>
    <row r="183" spans="9:28" ht="24.95" customHeight="1">
      <c r="I183" s="38" t="s">
        <v>400</v>
      </c>
      <c r="J183" s="93">
        <v>30</v>
      </c>
      <c r="K183" s="93">
        <v>16</v>
      </c>
      <c r="L183" s="93">
        <v>2</v>
      </c>
      <c r="M183" s="93">
        <v>0</v>
      </c>
      <c r="N183" s="93">
        <v>0</v>
      </c>
      <c r="O183" s="93">
        <f t="shared" si="4"/>
        <v>48</v>
      </c>
      <c r="P183" s="94">
        <f t="shared" si="5"/>
        <v>0.9583333333333334</v>
      </c>
      <c r="AA183" s="24"/>
      <c r="AB183" s="23"/>
    </row>
    <row r="184" spans="9:28" ht="24.95" customHeight="1">
      <c r="I184" s="38" t="s">
        <v>351</v>
      </c>
      <c r="J184" s="93">
        <v>22</v>
      </c>
      <c r="K184" s="93">
        <v>23</v>
      </c>
      <c r="L184" s="93">
        <v>2</v>
      </c>
      <c r="M184" s="93">
        <v>0</v>
      </c>
      <c r="N184" s="93">
        <v>0</v>
      </c>
      <c r="O184" s="93">
        <f t="shared" si="4"/>
        <v>47</v>
      </c>
      <c r="P184" s="94">
        <f t="shared" si="5"/>
        <v>0.9574468085106383</v>
      </c>
      <c r="AA184" s="24"/>
      <c r="AB184" s="23"/>
    </row>
    <row r="185" spans="9:28" ht="24.95" customHeight="1">
      <c r="I185" s="38" t="s">
        <v>401</v>
      </c>
      <c r="J185" s="93">
        <v>29</v>
      </c>
      <c r="K185" s="93">
        <v>18</v>
      </c>
      <c r="L185" s="93">
        <v>0</v>
      </c>
      <c r="M185" s="93">
        <v>0</v>
      </c>
      <c r="N185" s="93">
        <v>0</v>
      </c>
      <c r="O185" s="93">
        <f t="shared" si="4"/>
        <v>47</v>
      </c>
      <c r="P185" s="94">
        <f t="shared" si="5"/>
        <v>1</v>
      </c>
      <c r="AA185" s="24"/>
      <c r="AB185" s="23"/>
    </row>
    <row r="186" spans="8:28" ht="25.5">
      <c r="H186" s="156" t="s">
        <v>402</v>
      </c>
      <c r="I186" s="152" t="s">
        <v>403</v>
      </c>
      <c r="J186" s="153">
        <v>8</v>
      </c>
      <c r="K186" s="153">
        <v>7</v>
      </c>
      <c r="L186" s="153">
        <v>9</v>
      </c>
      <c r="M186" s="153">
        <v>9</v>
      </c>
      <c r="N186" s="153">
        <v>0</v>
      </c>
      <c r="O186" s="153">
        <f t="shared" si="4"/>
        <v>33</v>
      </c>
      <c r="P186" s="154">
        <f t="shared" si="5"/>
        <v>0.45454545454545453</v>
      </c>
      <c r="AA186" s="24"/>
      <c r="AB186" s="23"/>
    </row>
    <row r="187" spans="8:28" ht="25.5">
      <c r="H187" s="157"/>
      <c r="I187" s="38" t="s">
        <v>404</v>
      </c>
      <c r="J187" s="93">
        <v>5</v>
      </c>
      <c r="K187" s="93">
        <v>17</v>
      </c>
      <c r="L187" s="93">
        <v>7</v>
      </c>
      <c r="M187" s="93">
        <v>2</v>
      </c>
      <c r="N187" s="93">
        <v>0</v>
      </c>
      <c r="O187" s="93">
        <f t="shared" si="4"/>
        <v>31</v>
      </c>
      <c r="P187" s="94">
        <f t="shared" si="5"/>
        <v>0.7096774193548387</v>
      </c>
      <c r="AA187" s="24"/>
      <c r="AB187" s="23"/>
    </row>
    <row r="188" spans="8:28" ht="25.5">
      <c r="H188" s="157"/>
      <c r="I188" s="149" t="s">
        <v>405</v>
      </c>
      <c r="J188" s="150">
        <v>6</v>
      </c>
      <c r="K188" s="150">
        <v>15</v>
      </c>
      <c r="L188" s="150">
        <v>3</v>
      </c>
      <c r="M188" s="150">
        <v>6</v>
      </c>
      <c r="N188" s="150">
        <v>1</v>
      </c>
      <c r="O188" s="150">
        <f t="shared" si="4"/>
        <v>31</v>
      </c>
      <c r="P188" s="151">
        <f t="shared" si="5"/>
        <v>0.6774193548387096</v>
      </c>
      <c r="AA188" s="24"/>
      <c r="AB188" s="23"/>
    </row>
    <row r="189" spans="8:28" ht="25.5">
      <c r="H189" s="157"/>
      <c r="I189" s="149" t="s">
        <v>406</v>
      </c>
      <c r="J189" s="150">
        <v>5</v>
      </c>
      <c r="K189" s="150">
        <v>16</v>
      </c>
      <c r="L189" s="150">
        <v>3</v>
      </c>
      <c r="M189" s="150">
        <v>6</v>
      </c>
      <c r="N189" s="150">
        <v>1</v>
      </c>
      <c r="O189" s="150">
        <f t="shared" si="4"/>
        <v>31</v>
      </c>
      <c r="P189" s="151">
        <f t="shared" si="5"/>
        <v>0.6774193548387096</v>
      </c>
      <c r="AA189" s="24"/>
      <c r="AB189" s="23"/>
    </row>
    <row r="190" spans="8:28" ht="38.25">
      <c r="H190" s="157"/>
      <c r="I190" s="152" t="s">
        <v>407</v>
      </c>
      <c r="J190" s="153">
        <v>4</v>
      </c>
      <c r="K190" s="153">
        <v>12</v>
      </c>
      <c r="L190" s="153">
        <v>5</v>
      </c>
      <c r="M190" s="153">
        <v>10</v>
      </c>
      <c r="N190" s="153">
        <v>0</v>
      </c>
      <c r="O190" s="153">
        <f t="shared" si="4"/>
        <v>31</v>
      </c>
      <c r="P190" s="154">
        <f t="shared" si="5"/>
        <v>0.5161290322580645</v>
      </c>
      <c r="AA190" s="24"/>
      <c r="AB190" s="23"/>
    </row>
    <row r="191" spans="8:28" ht="25.5">
      <c r="H191" s="157"/>
      <c r="I191" s="152" t="s">
        <v>408</v>
      </c>
      <c r="J191" s="153">
        <v>4</v>
      </c>
      <c r="K191" s="153">
        <v>10</v>
      </c>
      <c r="L191" s="153">
        <v>2</v>
      </c>
      <c r="M191" s="153">
        <v>15</v>
      </c>
      <c r="N191" s="153">
        <v>0</v>
      </c>
      <c r="O191" s="153">
        <f t="shared" si="4"/>
        <v>31</v>
      </c>
      <c r="P191" s="154">
        <f t="shared" si="5"/>
        <v>0.45161290322580644</v>
      </c>
      <c r="AA191" s="24"/>
      <c r="AB191" s="23"/>
    </row>
    <row r="192" spans="8:28" ht="51">
      <c r="H192" s="157"/>
      <c r="I192" s="152" t="s">
        <v>409</v>
      </c>
      <c r="J192" s="153">
        <v>3</v>
      </c>
      <c r="K192" s="153">
        <v>5</v>
      </c>
      <c r="L192" s="153">
        <v>6</v>
      </c>
      <c r="M192" s="153">
        <v>17</v>
      </c>
      <c r="N192" s="153">
        <v>0</v>
      </c>
      <c r="O192" s="153">
        <f t="shared" si="4"/>
        <v>31</v>
      </c>
      <c r="P192" s="154">
        <f t="shared" si="5"/>
        <v>0.25806451612903225</v>
      </c>
      <c r="AA192" s="24"/>
      <c r="AB192" s="23"/>
    </row>
    <row r="193" spans="8:28" ht="25.5">
      <c r="H193" s="157"/>
      <c r="I193" s="152" t="s">
        <v>410</v>
      </c>
      <c r="J193" s="153">
        <v>6</v>
      </c>
      <c r="K193" s="153">
        <v>11</v>
      </c>
      <c r="L193" s="153">
        <v>6</v>
      </c>
      <c r="M193" s="153">
        <v>9</v>
      </c>
      <c r="N193" s="153">
        <v>0</v>
      </c>
      <c r="O193" s="153">
        <f t="shared" si="4"/>
        <v>32</v>
      </c>
      <c r="P193" s="154">
        <f t="shared" si="5"/>
        <v>0.53125</v>
      </c>
      <c r="AA193" s="24"/>
      <c r="AB193" s="23"/>
    </row>
    <row r="194" spans="8:28" ht="38.25">
      <c r="H194" s="157"/>
      <c r="I194" s="149" t="s">
        <v>411</v>
      </c>
      <c r="J194" s="150">
        <v>5</v>
      </c>
      <c r="K194" s="150">
        <v>15</v>
      </c>
      <c r="L194" s="150">
        <v>3</v>
      </c>
      <c r="M194" s="150">
        <v>7</v>
      </c>
      <c r="N194" s="150">
        <v>1</v>
      </c>
      <c r="O194" s="150">
        <f t="shared" si="4"/>
        <v>31</v>
      </c>
      <c r="P194" s="151">
        <f t="shared" si="5"/>
        <v>0.6451612903225806</v>
      </c>
      <c r="AA194" s="24"/>
      <c r="AB194" s="23"/>
    </row>
    <row r="195" spans="8:28" ht="51">
      <c r="H195" s="157"/>
      <c r="I195" s="38" t="s">
        <v>412</v>
      </c>
      <c r="J195" s="93">
        <v>4</v>
      </c>
      <c r="K195" s="93">
        <v>19</v>
      </c>
      <c r="L195" s="93">
        <v>2</v>
      </c>
      <c r="M195" s="93">
        <v>6</v>
      </c>
      <c r="N195" s="93">
        <v>0</v>
      </c>
      <c r="O195" s="93">
        <f t="shared" si="4"/>
        <v>31</v>
      </c>
      <c r="P195" s="94">
        <f t="shared" si="5"/>
        <v>0.7419354838709677</v>
      </c>
      <c r="AA195" s="24"/>
      <c r="AB195" s="23"/>
    </row>
    <row r="196" spans="8:28" ht="38.25">
      <c r="H196" s="157"/>
      <c r="I196" s="152" t="s">
        <v>413</v>
      </c>
      <c r="J196" s="153">
        <v>2</v>
      </c>
      <c r="K196" s="153">
        <v>10</v>
      </c>
      <c r="L196" s="153">
        <v>12</v>
      </c>
      <c r="M196" s="153">
        <v>7</v>
      </c>
      <c r="N196" s="153">
        <v>0</v>
      </c>
      <c r="O196" s="153">
        <f t="shared" si="4"/>
        <v>31</v>
      </c>
      <c r="P196" s="154">
        <f t="shared" si="5"/>
        <v>0.3870967741935484</v>
      </c>
      <c r="AA196" s="24"/>
      <c r="AB196" s="23"/>
    </row>
    <row r="197" spans="9:28" ht="25.5">
      <c r="I197" s="38" t="s">
        <v>414</v>
      </c>
      <c r="J197" s="93">
        <v>12</v>
      </c>
      <c r="K197" s="93">
        <v>18</v>
      </c>
      <c r="L197" s="93">
        <v>1</v>
      </c>
      <c r="M197" s="93">
        <v>0</v>
      </c>
      <c r="N197" s="93">
        <v>0</v>
      </c>
      <c r="O197" s="93">
        <f t="shared" si="4"/>
        <v>31</v>
      </c>
      <c r="P197" s="94">
        <f t="shared" si="5"/>
        <v>0.967741935483871</v>
      </c>
      <c r="AA197" s="24"/>
      <c r="AB197" s="23"/>
    </row>
    <row r="198" spans="9:28" ht="38.25">
      <c r="I198" s="152" t="s">
        <v>415</v>
      </c>
      <c r="J198" s="153">
        <v>4</v>
      </c>
      <c r="K198" s="153">
        <v>13</v>
      </c>
      <c r="L198" s="153">
        <v>6</v>
      </c>
      <c r="M198" s="153">
        <v>8</v>
      </c>
      <c r="N198" s="153">
        <v>0</v>
      </c>
      <c r="O198" s="153">
        <f t="shared" si="4"/>
        <v>31</v>
      </c>
      <c r="P198" s="154">
        <f t="shared" si="5"/>
        <v>0.5483870967741935</v>
      </c>
      <c r="AA198" s="24"/>
      <c r="AB198" s="23"/>
    </row>
    <row r="199" spans="9:28" ht="38.25">
      <c r="I199" s="152" t="s">
        <v>416</v>
      </c>
      <c r="J199" s="153">
        <v>4</v>
      </c>
      <c r="K199" s="153">
        <v>9</v>
      </c>
      <c r="L199" s="153">
        <v>8</v>
      </c>
      <c r="M199" s="153">
        <v>9</v>
      </c>
      <c r="N199" s="153">
        <v>1</v>
      </c>
      <c r="O199" s="153">
        <f t="shared" si="4"/>
        <v>31</v>
      </c>
      <c r="P199" s="154">
        <f t="shared" si="5"/>
        <v>0.41935483870967744</v>
      </c>
      <c r="AA199" s="24"/>
      <c r="AB199" s="23"/>
    </row>
    <row r="200" spans="9:28" ht="38.25">
      <c r="I200" s="152" t="s">
        <v>417</v>
      </c>
      <c r="J200" s="153">
        <v>2</v>
      </c>
      <c r="K200" s="153">
        <v>16</v>
      </c>
      <c r="L200" s="153">
        <v>3</v>
      </c>
      <c r="M200" s="153">
        <v>9</v>
      </c>
      <c r="N200" s="153">
        <v>1</v>
      </c>
      <c r="O200" s="153">
        <f t="shared" si="4"/>
        <v>31</v>
      </c>
      <c r="P200" s="154">
        <f t="shared" si="5"/>
        <v>0.5806451612903226</v>
      </c>
      <c r="AA200" s="24"/>
      <c r="AB200" s="23"/>
    </row>
    <row r="201" spans="9:28" ht="38.25">
      <c r="I201" s="152" t="s">
        <v>418</v>
      </c>
      <c r="J201" s="153">
        <v>2</v>
      </c>
      <c r="K201" s="153">
        <v>14</v>
      </c>
      <c r="L201" s="153">
        <v>8</v>
      </c>
      <c r="M201" s="153">
        <v>5</v>
      </c>
      <c r="N201" s="153">
        <v>2</v>
      </c>
      <c r="O201" s="153">
        <f t="shared" si="4"/>
        <v>31</v>
      </c>
      <c r="P201" s="154">
        <f t="shared" si="5"/>
        <v>0.5161290322580645</v>
      </c>
      <c r="AA201" s="24"/>
      <c r="AB201" s="23"/>
    </row>
    <row r="202" spans="9:28" ht="25.5">
      <c r="I202" s="149" t="s">
        <v>419</v>
      </c>
      <c r="J202" s="150">
        <v>4</v>
      </c>
      <c r="K202" s="150">
        <v>16</v>
      </c>
      <c r="L202" s="150">
        <v>4</v>
      </c>
      <c r="M202" s="150">
        <v>6</v>
      </c>
      <c r="N202" s="150">
        <v>1</v>
      </c>
      <c r="O202" s="150">
        <f t="shared" si="4"/>
        <v>31</v>
      </c>
      <c r="P202" s="151">
        <f t="shared" si="5"/>
        <v>0.6451612903225806</v>
      </c>
      <c r="AA202" s="24"/>
      <c r="AB202" s="23"/>
    </row>
    <row r="203" spans="9:28" ht="25.5">
      <c r="I203" s="152" t="s">
        <v>420</v>
      </c>
      <c r="J203" s="153">
        <v>1</v>
      </c>
      <c r="K203" s="153">
        <v>11</v>
      </c>
      <c r="L203" s="153">
        <v>6</v>
      </c>
      <c r="M203" s="153">
        <v>13</v>
      </c>
      <c r="N203" s="153">
        <v>0</v>
      </c>
      <c r="O203" s="153">
        <f t="shared" si="4"/>
        <v>31</v>
      </c>
      <c r="P203" s="154">
        <f t="shared" si="5"/>
        <v>0.3870967741935484</v>
      </c>
      <c r="AA203" s="24"/>
      <c r="AB203" s="23"/>
    </row>
    <row r="204" spans="9:28" ht="25.5">
      <c r="I204" s="38" t="s">
        <v>421</v>
      </c>
      <c r="J204" s="93">
        <v>6</v>
      </c>
      <c r="K204" s="93">
        <v>19</v>
      </c>
      <c r="L204" s="93">
        <v>3</v>
      </c>
      <c r="M204" s="93">
        <v>2</v>
      </c>
      <c r="N204" s="93">
        <v>1</v>
      </c>
      <c r="O204" s="93">
        <f t="shared" si="4"/>
        <v>31</v>
      </c>
      <c r="P204" s="94">
        <f t="shared" si="5"/>
        <v>0.8064516129032258</v>
      </c>
      <c r="AA204" s="24"/>
      <c r="AB204" s="23"/>
    </row>
    <row r="205" spans="9:28" ht="25.5">
      <c r="I205" s="152" t="s">
        <v>422</v>
      </c>
      <c r="J205" s="153">
        <v>4</v>
      </c>
      <c r="K205" s="153">
        <v>10</v>
      </c>
      <c r="L205" s="153">
        <v>3</v>
      </c>
      <c r="M205" s="153">
        <v>14</v>
      </c>
      <c r="N205" s="153">
        <v>0</v>
      </c>
      <c r="O205" s="153">
        <f t="shared" si="4"/>
        <v>31</v>
      </c>
      <c r="P205" s="154">
        <f t="shared" si="5"/>
        <v>0.45161290322580644</v>
      </c>
      <c r="AA205" s="24"/>
      <c r="AB205" s="23"/>
    </row>
    <row r="206" spans="9:28" ht="25.5">
      <c r="I206" s="152" t="s">
        <v>423</v>
      </c>
      <c r="J206" s="153">
        <v>4</v>
      </c>
      <c r="K206" s="153">
        <v>11</v>
      </c>
      <c r="L206" s="153">
        <v>12</v>
      </c>
      <c r="M206" s="153">
        <v>4</v>
      </c>
      <c r="N206" s="153">
        <v>0</v>
      </c>
      <c r="O206" s="153">
        <f t="shared" si="4"/>
        <v>31</v>
      </c>
      <c r="P206" s="154">
        <f t="shared" si="5"/>
        <v>0.4838709677419355</v>
      </c>
      <c r="AA206" s="24"/>
      <c r="AB206" s="23"/>
    </row>
    <row r="207" spans="9:28" ht="25.5">
      <c r="I207" s="152" t="s">
        <v>424</v>
      </c>
      <c r="J207" s="153">
        <v>3</v>
      </c>
      <c r="K207" s="153">
        <v>13</v>
      </c>
      <c r="L207" s="153">
        <v>5</v>
      </c>
      <c r="M207" s="153">
        <v>10</v>
      </c>
      <c r="N207" s="153">
        <v>0</v>
      </c>
      <c r="O207" s="153">
        <f t="shared" si="4"/>
        <v>31</v>
      </c>
      <c r="P207" s="154">
        <f t="shared" si="5"/>
        <v>0.5161290322580645</v>
      </c>
      <c r="AA207" s="24"/>
      <c r="AB207" s="23"/>
    </row>
    <row r="208" spans="9:28" ht="25.5">
      <c r="I208" s="152" t="s">
        <v>425</v>
      </c>
      <c r="J208" s="153">
        <v>2</v>
      </c>
      <c r="K208" s="153">
        <v>13</v>
      </c>
      <c r="L208" s="153">
        <v>5</v>
      </c>
      <c r="M208" s="153">
        <v>10</v>
      </c>
      <c r="N208" s="153">
        <v>1</v>
      </c>
      <c r="O208" s="153">
        <f t="shared" si="4"/>
        <v>31</v>
      </c>
      <c r="P208" s="154">
        <f t="shared" si="5"/>
        <v>0.4838709677419355</v>
      </c>
      <c r="AA208" s="24"/>
      <c r="AB208" s="23"/>
    </row>
    <row r="209" spans="9:28" ht="51">
      <c r="I209" s="149" t="s">
        <v>426</v>
      </c>
      <c r="J209" s="150">
        <v>2</v>
      </c>
      <c r="K209" s="150">
        <v>18</v>
      </c>
      <c r="L209" s="150">
        <v>5</v>
      </c>
      <c r="M209" s="150">
        <v>5</v>
      </c>
      <c r="N209" s="150">
        <v>1</v>
      </c>
      <c r="O209" s="150">
        <f t="shared" si="4"/>
        <v>31</v>
      </c>
      <c r="P209" s="151">
        <f t="shared" si="5"/>
        <v>0.6451612903225806</v>
      </c>
      <c r="AA209" s="24"/>
      <c r="AB209" s="23"/>
    </row>
    <row r="210" spans="9:28" ht="15">
      <c r="I210" s="38" t="s">
        <v>427</v>
      </c>
      <c r="J210" s="93">
        <v>2</v>
      </c>
      <c r="K210" s="93">
        <v>18</v>
      </c>
      <c r="L210" s="93">
        <v>7</v>
      </c>
      <c r="M210" s="93">
        <v>4</v>
      </c>
      <c r="N210" s="93">
        <v>0</v>
      </c>
      <c r="O210" s="93">
        <f t="shared" si="4"/>
        <v>31</v>
      </c>
      <c r="P210" s="94">
        <f t="shared" si="5"/>
        <v>0.6451612903225806</v>
      </c>
      <c r="AA210" s="24"/>
      <c r="AB210" s="23"/>
    </row>
    <row r="211" spans="9:28" ht="15">
      <c r="I211" s="38" t="s">
        <v>428</v>
      </c>
      <c r="J211" s="93">
        <v>21</v>
      </c>
      <c r="K211" s="93">
        <v>9</v>
      </c>
      <c r="L211" s="93">
        <v>1</v>
      </c>
      <c r="M211" s="93">
        <v>0</v>
      </c>
      <c r="N211" s="93">
        <v>0</v>
      </c>
      <c r="O211" s="93">
        <f t="shared" si="4"/>
        <v>31</v>
      </c>
      <c r="P211" s="94">
        <f t="shared" si="5"/>
        <v>0.967741935483871</v>
      </c>
      <c r="AA211" s="24"/>
      <c r="AB211" s="23"/>
    </row>
    <row r="212" spans="9:28" ht="25.5">
      <c r="I212" s="38" t="s">
        <v>429</v>
      </c>
      <c r="J212" s="93">
        <v>11</v>
      </c>
      <c r="K212" s="93">
        <v>16</v>
      </c>
      <c r="L212" s="93">
        <v>2</v>
      </c>
      <c r="M212" s="93">
        <v>2</v>
      </c>
      <c r="N212" s="93">
        <v>0</v>
      </c>
      <c r="O212" s="93">
        <f t="shared" si="4"/>
        <v>31</v>
      </c>
      <c r="P212" s="94">
        <f t="shared" si="5"/>
        <v>0.8709677419354839</v>
      </c>
      <c r="AA212" s="24"/>
      <c r="AB212" s="23"/>
    </row>
    <row r="213" spans="9:28" ht="15">
      <c r="I213" s="38" t="s">
        <v>430</v>
      </c>
      <c r="J213" s="93">
        <v>17</v>
      </c>
      <c r="K213" s="93">
        <v>13</v>
      </c>
      <c r="L213" s="93">
        <v>2</v>
      </c>
      <c r="M213" s="93">
        <v>0</v>
      </c>
      <c r="N213" s="93">
        <v>0</v>
      </c>
      <c r="O213" s="93">
        <f t="shared" si="4"/>
        <v>32</v>
      </c>
      <c r="P213" s="94">
        <f t="shared" si="5"/>
        <v>0.9375</v>
      </c>
      <c r="AA213" s="24"/>
      <c r="AB213" s="23"/>
    </row>
    <row r="214" spans="9:28" ht="25.5">
      <c r="I214" s="38" t="s">
        <v>431</v>
      </c>
      <c r="J214" s="93">
        <v>7</v>
      </c>
      <c r="K214" s="93">
        <v>18</v>
      </c>
      <c r="L214" s="93">
        <v>3</v>
      </c>
      <c r="M214" s="93">
        <v>3</v>
      </c>
      <c r="N214" s="93">
        <v>0</v>
      </c>
      <c r="O214" s="93">
        <f t="shared" si="4"/>
        <v>31</v>
      </c>
      <c r="P214" s="94">
        <f t="shared" si="5"/>
        <v>0.8064516129032258</v>
      </c>
      <c r="AA214" s="24"/>
      <c r="AB214" s="23"/>
    </row>
    <row r="215" spans="9:28" ht="15">
      <c r="I215" s="54"/>
      <c r="J215" s="95"/>
      <c r="K215" s="95"/>
      <c r="L215" s="95"/>
      <c r="M215" s="95"/>
      <c r="N215" s="95"/>
      <c r="P215" s="158">
        <f>AVERAGE(P37:P214)</f>
        <v>0.7855654012603296</v>
      </c>
      <c r="AA215" s="24"/>
      <c r="AB215" s="23"/>
    </row>
    <row r="216" spans="9:28" ht="15">
      <c r="I216" s="54"/>
      <c r="J216" s="393"/>
      <c r="K216" s="393"/>
      <c r="L216" s="393"/>
      <c r="M216" s="393"/>
      <c r="N216" s="393"/>
      <c r="AA216" s="24"/>
      <c r="AB216" s="23"/>
    </row>
    <row r="218" spans="9:14" ht="15">
      <c r="I218" s="339" t="s">
        <v>522</v>
      </c>
      <c r="J218" s="339"/>
      <c r="K218" s="339"/>
      <c r="L218" s="339"/>
      <c r="M218" s="339"/>
      <c r="N218" s="173"/>
    </row>
    <row r="219" spans="9:14" ht="12.75" customHeight="1">
      <c r="I219" s="340" t="s">
        <v>112</v>
      </c>
      <c r="J219" s="341" t="s">
        <v>113</v>
      </c>
      <c r="K219" s="341"/>
      <c r="L219" s="341"/>
      <c r="M219" s="341"/>
      <c r="N219" s="174"/>
    </row>
    <row r="220" spans="9:17" ht="51">
      <c r="I220" s="340"/>
      <c r="J220" s="170" t="s">
        <v>455</v>
      </c>
      <c r="K220" s="170" t="s">
        <v>116</v>
      </c>
      <c r="L220" s="170" t="s">
        <v>303</v>
      </c>
      <c r="M220" s="170" t="s">
        <v>304</v>
      </c>
      <c r="N220" s="178" t="s">
        <v>306</v>
      </c>
      <c r="O220" s="178" t="s">
        <v>307</v>
      </c>
      <c r="P220" s="171"/>
      <c r="Q220" s="31"/>
    </row>
    <row r="221" spans="8:17" ht="51">
      <c r="H221" s="148" t="s">
        <v>308</v>
      </c>
      <c r="I221" s="175" t="s">
        <v>456</v>
      </c>
      <c r="J221" s="78">
        <v>12</v>
      </c>
      <c r="K221" s="78">
        <v>32</v>
      </c>
      <c r="L221" s="78">
        <v>12</v>
      </c>
      <c r="M221" s="78">
        <v>1</v>
      </c>
      <c r="N221" s="90">
        <f>M221+L221+K221+J221</f>
        <v>57</v>
      </c>
      <c r="O221" s="177">
        <f>(J221+K221)/N221</f>
        <v>0.7719298245614035</v>
      </c>
      <c r="P221" s="172"/>
      <c r="Q221" s="31"/>
    </row>
    <row r="222" spans="9:17" ht="25.5">
      <c r="I222" s="175" t="s">
        <v>457</v>
      </c>
      <c r="J222" s="78">
        <v>15</v>
      </c>
      <c r="K222" s="78">
        <v>33</v>
      </c>
      <c r="L222" s="78">
        <v>8</v>
      </c>
      <c r="M222" s="78">
        <v>1</v>
      </c>
      <c r="N222" s="90">
        <f aca="true" t="shared" si="6" ref="N222:N285">M222+L222+K222+J222</f>
        <v>57</v>
      </c>
      <c r="O222" s="177">
        <f aca="true" t="shared" si="7" ref="O222:O285">(J222+K222)/N222</f>
        <v>0.8421052631578947</v>
      </c>
      <c r="P222" s="172"/>
      <c r="Q222" s="31"/>
    </row>
    <row r="223" spans="9:17" ht="38.25">
      <c r="I223" s="149" t="s">
        <v>458</v>
      </c>
      <c r="J223" s="150">
        <v>19</v>
      </c>
      <c r="K223" s="150">
        <v>22</v>
      </c>
      <c r="L223" s="150">
        <v>12</v>
      </c>
      <c r="M223" s="150">
        <v>4</v>
      </c>
      <c r="N223" s="90">
        <f t="shared" si="6"/>
        <v>57</v>
      </c>
      <c r="O223" s="177">
        <f t="shared" si="7"/>
        <v>0.7192982456140351</v>
      </c>
      <c r="P223" s="172"/>
      <c r="Q223" s="31"/>
    </row>
    <row r="224" spans="9:17" ht="25.5">
      <c r="I224" s="175" t="s">
        <v>459</v>
      </c>
      <c r="J224" s="78">
        <v>19</v>
      </c>
      <c r="K224" s="78">
        <v>28</v>
      </c>
      <c r="L224" s="78">
        <v>7</v>
      </c>
      <c r="M224" s="78">
        <v>3</v>
      </c>
      <c r="N224" s="90">
        <f t="shared" si="6"/>
        <v>57</v>
      </c>
      <c r="O224" s="177">
        <f t="shared" si="7"/>
        <v>0.8245614035087719</v>
      </c>
      <c r="P224" s="172"/>
      <c r="Q224" s="31"/>
    </row>
    <row r="225" spans="9:17" ht="25.5">
      <c r="I225" s="179" t="s">
        <v>460</v>
      </c>
      <c r="J225" s="180">
        <v>10</v>
      </c>
      <c r="K225" s="180">
        <v>20</v>
      </c>
      <c r="L225" s="180">
        <v>22</v>
      </c>
      <c r="M225" s="180">
        <v>5</v>
      </c>
      <c r="N225" s="90">
        <f t="shared" si="6"/>
        <v>57</v>
      </c>
      <c r="O225" s="177">
        <f t="shared" si="7"/>
        <v>0.5263157894736842</v>
      </c>
      <c r="P225" s="172"/>
      <c r="Q225" s="31"/>
    </row>
    <row r="226" spans="9:17" ht="25.5">
      <c r="I226" s="149" t="s">
        <v>461</v>
      </c>
      <c r="J226" s="150">
        <v>27</v>
      </c>
      <c r="K226" s="150">
        <v>14</v>
      </c>
      <c r="L226" s="150">
        <v>13</v>
      </c>
      <c r="M226" s="150">
        <v>3</v>
      </c>
      <c r="N226" s="90">
        <f t="shared" si="6"/>
        <v>57</v>
      </c>
      <c r="O226" s="177">
        <f t="shared" si="7"/>
        <v>0.7192982456140351</v>
      </c>
      <c r="P226" s="172"/>
      <c r="Q226" s="31"/>
    </row>
    <row r="227" spans="9:17" ht="38.25">
      <c r="I227" s="179" t="s">
        <v>462</v>
      </c>
      <c r="J227" s="180">
        <v>13</v>
      </c>
      <c r="K227" s="180">
        <v>19</v>
      </c>
      <c r="L227" s="180">
        <v>20</v>
      </c>
      <c r="M227" s="180">
        <v>5</v>
      </c>
      <c r="N227" s="90">
        <f t="shared" si="6"/>
        <v>57</v>
      </c>
      <c r="O227" s="177">
        <f t="shared" si="7"/>
        <v>0.5614035087719298</v>
      </c>
      <c r="P227" s="172"/>
      <c r="Q227" s="31"/>
    </row>
    <row r="228" spans="9:17" ht="25.5">
      <c r="I228" s="149" t="s">
        <v>468</v>
      </c>
      <c r="J228" s="150">
        <v>19</v>
      </c>
      <c r="K228" s="150">
        <v>20</v>
      </c>
      <c r="L228" s="150">
        <v>11</v>
      </c>
      <c r="M228" s="150">
        <v>7</v>
      </c>
      <c r="N228" s="90">
        <f t="shared" si="6"/>
        <v>57</v>
      </c>
      <c r="O228" s="177">
        <f t="shared" si="7"/>
        <v>0.6842105263157895</v>
      </c>
      <c r="P228" s="172"/>
      <c r="Q228" s="31"/>
    </row>
    <row r="229" spans="9:17" ht="25.5">
      <c r="I229" s="179" t="s">
        <v>463</v>
      </c>
      <c r="J229" s="180">
        <v>11</v>
      </c>
      <c r="K229" s="180">
        <v>23</v>
      </c>
      <c r="L229" s="180">
        <v>18</v>
      </c>
      <c r="M229" s="180">
        <v>5</v>
      </c>
      <c r="N229" s="90">
        <f t="shared" si="6"/>
        <v>57</v>
      </c>
      <c r="O229" s="177">
        <f t="shared" si="7"/>
        <v>0.5964912280701754</v>
      </c>
      <c r="P229" s="172"/>
      <c r="Q229" s="31"/>
    </row>
    <row r="230" spans="9:17" ht="51">
      <c r="I230" s="179" t="s">
        <v>464</v>
      </c>
      <c r="J230" s="180">
        <v>14</v>
      </c>
      <c r="K230" s="180">
        <v>23</v>
      </c>
      <c r="L230" s="180">
        <v>14</v>
      </c>
      <c r="M230" s="180">
        <v>6</v>
      </c>
      <c r="N230" s="90">
        <f t="shared" si="6"/>
        <v>57</v>
      </c>
      <c r="O230" s="177">
        <f t="shared" si="7"/>
        <v>0.6491228070175439</v>
      </c>
      <c r="P230" s="172"/>
      <c r="Q230" s="31"/>
    </row>
    <row r="231" spans="9:17" ht="25.5">
      <c r="I231" s="179" t="s">
        <v>465</v>
      </c>
      <c r="J231" s="180">
        <v>7</v>
      </c>
      <c r="K231" s="180">
        <v>28</v>
      </c>
      <c r="L231" s="180">
        <v>12</v>
      </c>
      <c r="M231" s="180">
        <v>10</v>
      </c>
      <c r="N231" s="90">
        <f t="shared" si="6"/>
        <v>57</v>
      </c>
      <c r="O231" s="177">
        <f t="shared" si="7"/>
        <v>0.6140350877192983</v>
      </c>
      <c r="P231" s="172"/>
      <c r="Q231" s="31"/>
    </row>
    <row r="232" spans="9:17" ht="38.25">
      <c r="I232" s="179" t="s">
        <v>466</v>
      </c>
      <c r="J232" s="180">
        <v>13</v>
      </c>
      <c r="K232" s="180">
        <v>23</v>
      </c>
      <c r="L232" s="180">
        <v>14</v>
      </c>
      <c r="M232" s="180">
        <v>7</v>
      </c>
      <c r="N232" s="90">
        <f t="shared" si="6"/>
        <v>57</v>
      </c>
      <c r="O232" s="177">
        <f t="shared" si="7"/>
        <v>0.631578947368421</v>
      </c>
      <c r="P232" s="172"/>
      <c r="Q232" s="31"/>
    </row>
    <row r="233" spans="9:17" ht="38.25">
      <c r="I233" s="179" t="s">
        <v>467</v>
      </c>
      <c r="J233" s="180">
        <v>14</v>
      </c>
      <c r="K233" s="180">
        <v>18</v>
      </c>
      <c r="L233" s="180">
        <v>14</v>
      </c>
      <c r="M233" s="180">
        <v>11</v>
      </c>
      <c r="N233" s="90">
        <f t="shared" si="6"/>
        <v>57</v>
      </c>
      <c r="O233" s="177">
        <f t="shared" si="7"/>
        <v>0.5614035087719298</v>
      </c>
      <c r="P233" s="172"/>
      <c r="Q233" s="31"/>
    </row>
    <row r="234" spans="9:17" ht="25.5">
      <c r="I234" s="149" t="s">
        <v>469</v>
      </c>
      <c r="J234" s="150">
        <v>15</v>
      </c>
      <c r="K234" s="150">
        <v>27</v>
      </c>
      <c r="L234" s="150">
        <v>13</v>
      </c>
      <c r="M234" s="150">
        <v>2</v>
      </c>
      <c r="N234" s="90">
        <f t="shared" si="6"/>
        <v>57</v>
      </c>
      <c r="O234" s="177">
        <f t="shared" si="7"/>
        <v>0.7368421052631579</v>
      </c>
      <c r="P234" s="172"/>
      <c r="Q234" s="31"/>
    </row>
    <row r="235" spans="9:17" ht="25.5">
      <c r="I235" s="149" t="s">
        <v>470</v>
      </c>
      <c r="J235" s="150">
        <v>15</v>
      </c>
      <c r="K235" s="150">
        <v>27</v>
      </c>
      <c r="L235" s="150">
        <v>13</v>
      </c>
      <c r="M235" s="150">
        <v>2</v>
      </c>
      <c r="N235" s="90">
        <f t="shared" si="6"/>
        <v>57</v>
      </c>
      <c r="O235" s="177">
        <f t="shared" si="7"/>
        <v>0.7368421052631579</v>
      </c>
      <c r="P235" s="172"/>
      <c r="Q235" s="31"/>
    </row>
    <row r="236" spans="9:17" ht="25.5">
      <c r="I236" s="179" t="s">
        <v>471</v>
      </c>
      <c r="J236" s="180">
        <v>11</v>
      </c>
      <c r="K236" s="180">
        <v>20</v>
      </c>
      <c r="L236" s="180">
        <v>16</v>
      </c>
      <c r="M236" s="180">
        <v>10</v>
      </c>
      <c r="N236" s="90">
        <f t="shared" si="6"/>
        <v>57</v>
      </c>
      <c r="O236" s="177">
        <f t="shared" si="7"/>
        <v>0.543859649122807</v>
      </c>
      <c r="P236" s="172"/>
      <c r="Q236" s="31"/>
    </row>
    <row r="237" spans="9:17" ht="25.5">
      <c r="I237" s="179" t="s">
        <v>472</v>
      </c>
      <c r="J237" s="180">
        <v>10</v>
      </c>
      <c r="K237" s="180">
        <v>24</v>
      </c>
      <c r="L237" s="180">
        <v>16</v>
      </c>
      <c r="M237" s="180">
        <v>7</v>
      </c>
      <c r="N237" s="90">
        <f t="shared" si="6"/>
        <v>57</v>
      </c>
      <c r="O237" s="177">
        <f t="shared" si="7"/>
        <v>0.5964912280701754</v>
      </c>
      <c r="P237" s="172"/>
      <c r="Q237" s="31"/>
    </row>
    <row r="238" spans="9:17" ht="25.5">
      <c r="I238" s="175" t="s">
        <v>473</v>
      </c>
      <c r="J238" s="78">
        <v>10</v>
      </c>
      <c r="K238" s="78">
        <v>35</v>
      </c>
      <c r="L238" s="78">
        <v>5</v>
      </c>
      <c r="M238" s="78">
        <v>7</v>
      </c>
      <c r="N238" s="90">
        <f t="shared" si="6"/>
        <v>57</v>
      </c>
      <c r="O238" s="177">
        <f t="shared" si="7"/>
        <v>0.7894736842105263</v>
      </c>
      <c r="P238" s="172"/>
      <c r="Q238" s="31"/>
    </row>
    <row r="239" spans="9:17" ht="25.5">
      <c r="I239" s="175" t="s">
        <v>474</v>
      </c>
      <c r="J239" s="78">
        <v>15</v>
      </c>
      <c r="K239" s="78">
        <v>35</v>
      </c>
      <c r="L239" s="78">
        <v>3</v>
      </c>
      <c r="M239" s="78">
        <v>4</v>
      </c>
      <c r="N239" s="90">
        <f t="shared" si="6"/>
        <v>57</v>
      </c>
      <c r="O239" s="177">
        <f t="shared" si="7"/>
        <v>0.8771929824561403</v>
      </c>
      <c r="P239" s="172"/>
      <c r="Q239" s="31"/>
    </row>
    <row r="240" spans="9:17" ht="25.5">
      <c r="I240" s="175" t="s">
        <v>475</v>
      </c>
      <c r="J240" s="78">
        <v>12</v>
      </c>
      <c r="K240" s="78">
        <v>32</v>
      </c>
      <c r="L240" s="78">
        <v>8</v>
      </c>
      <c r="M240" s="78">
        <v>5</v>
      </c>
      <c r="N240" s="90">
        <f t="shared" si="6"/>
        <v>57</v>
      </c>
      <c r="O240" s="177">
        <f t="shared" si="7"/>
        <v>0.7719298245614035</v>
      </c>
      <c r="P240" s="172"/>
      <c r="Q240" s="31"/>
    </row>
    <row r="241" spans="9:17" ht="25.5">
      <c r="I241" s="179" t="s">
        <v>476</v>
      </c>
      <c r="J241" s="180">
        <v>12</v>
      </c>
      <c r="K241" s="180">
        <v>22</v>
      </c>
      <c r="L241" s="180">
        <v>14</v>
      </c>
      <c r="M241" s="180">
        <v>9</v>
      </c>
      <c r="N241" s="90">
        <f t="shared" si="6"/>
        <v>57</v>
      </c>
      <c r="O241" s="177">
        <f t="shared" si="7"/>
        <v>0.5964912280701754</v>
      </c>
      <c r="P241" s="172"/>
      <c r="Q241" s="31"/>
    </row>
    <row r="242" spans="9:17" ht="25.5">
      <c r="I242" s="149" t="s">
        <v>477</v>
      </c>
      <c r="J242" s="150">
        <v>19</v>
      </c>
      <c r="K242" s="150">
        <v>21</v>
      </c>
      <c r="L242" s="150">
        <v>8</v>
      </c>
      <c r="M242" s="150">
        <v>9</v>
      </c>
      <c r="N242" s="90">
        <f t="shared" si="6"/>
        <v>57</v>
      </c>
      <c r="O242" s="177">
        <f t="shared" si="7"/>
        <v>0.7017543859649122</v>
      </c>
      <c r="P242" s="172"/>
      <c r="Q242" s="31"/>
    </row>
    <row r="243" spans="9:17" ht="25.5">
      <c r="I243" s="175" t="s">
        <v>478</v>
      </c>
      <c r="J243" s="78">
        <v>20</v>
      </c>
      <c r="K243" s="78">
        <v>28</v>
      </c>
      <c r="L243" s="78">
        <v>6</v>
      </c>
      <c r="M243" s="78">
        <v>3</v>
      </c>
      <c r="N243" s="90">
        <f t="shared" si="6"/>
        <v>57</v>
      </c>
      <c r="O243" s="177">
        <f t="shared" si="7"/>
        <v>0.8421052631578947</v>
      </c>
      <c r="P243" s="172"/>
      <c r="Q243" s="31"/>
    </row>
    <row r="244" spans="9:17" ht="25.5">
      <c r="I244" s="175" t="s">
        <v>479</v>
      </c>
      <c r="J244" s="78">
        <v>28</v>
      </c>
      <c r="K244" s="78">
        <v>24</v>
      </c>
      <c r="L244" s="78">
        <v>2</v>
      </c>
      <c r="M244" s="78">
        <v>3</v>
      </c>
      <c r="N244" s="90">
        <f t="shared" si="6"/>
        <v>57</v>
      </c>
      <c r="O244" s="177">
        <f t="shared" si="7"/>
        <v>0.9122807017543859</v>
      </c>
      <c r="P244" s="172"/>
      <c r="Q244" s="31"/>
    </row>
    <row r="245" spans="9:17" ht="25.5">
      <c r="I245" s="175" t="s">
        <v>480</v>
      </c>
      <c r="J245" s="78">
        <v>16</v>
      </c>
      <c r="K245" s="78">
        <v>34</v>
      </c>
      <c r="L245" s="78">
        <v>2</v>
      </c>
      <c r="M245" s="78">
        <v>3</v>
      </c>
      <c r="N245" s="90">
        <f t="shared" si="6"/>
        <v>55</v>
      </c>
      <c r="O245" s="177">
        <f t="shared" si="7"/>
        <v>0.9090909090909091</v>
      </c>
      <c r="P245" s="172"/>
      <c r="Q245" s="31"/>
    </row>
    <row r="246" spans="9:17" ht="25.5">
      <c r="I246" s="149" t="s">
        <v>481</v>
      </c>
      <c r="J246" s="150">
        <v>19</v>
      </c>
      <c r="K246" s="150">
        <v>23</v>
      </c>
      <c r="L246" s="150">
        <v>10</v>
      </c>
      <c r="M246" s="150">
        <v>5</v>
      </c>
      <c r="N246" s="90">
        <f t="shared" si="6"/>
        <v>57</v>
      </c>
      <c r="O246" s="177">
        <f t="shared" si="7"/>
        <v>0.7368421052631579</v>
      </c>
      <c r="P246" s="172"/>
      <c r="Q246" s="31"/>
    </row>
    <row r="247" spans="9:17" ht="25.5">
      <c r="I247" s="175" t="s">
        <v>482</v>
      </c>
      <c r="J247" s="78">
        <v>41</v>
      </c>
      <c r="K247" s="78">
        <v>15</v>
      </c>
      <c r="L247" s="78">
        <v>1</v>
      </c>
      <c r="M247" s="78">
        <v>0</v>
      </c>
      <c r="N247" s="90">
        <f t="shared" si="6"/>
        <v>57</v>
      </c>
      <c r="O247" s="177">
        <f t="shared" si="7"/>
        <v>0.9824561403508771</v>
      </c>
      <c r="P247" s="172"/>
      <c r="Q247" s="31"/>
    </row>
    <row r="248" spans="9:17" ht="25.5">
      <c r="I248" s="175" t="s">
        <v>483</v>
      </c>
      <c r="J248" s="78">
        <v>20</v>
      </c>
      <c r="K248" s="78">
        <v>28</v>
      </c>
      <c r="L248" s="78">
        <v>4</v>
      </c>
      <c r="M248" s="78">
        <v>5</v>
      </c>
      <c r="N248" s="90">
        <f t="shared" si="6"/>
        <v>57</v>
      </c>
      <c r="O248" s="177">
        <f t="shared" si="7"/>
        <v>0.8421052631578947</v>
      </c>
      <c r="P248" s="172"/>
      <c r="Q248" s="31"/>
    </row>
    <row r="249" spans="9:17" ht="25.5">
      <c r="I249" s="149" t="s">
        <v>484</v>
      </c>
      <c r="J249" s="150">
        <v>15</v>
      </c>
      <c r="K249" s="150">
        <v>26</v>
      </c>
      <c r="L249" s="150">
        <v>13</v>
      </c>
      <c r="M249" s="150">
        <v>3</v>
      </c>
      <c r="N249" s="90">
        <f t="shared" si="6"/>
        <v>57</v>
      </c>
      <c r="O249" s="177">
        <f t="shared" si="7"/>
        <v>0.7192982456140351</v>
      </c>
      <c r="P249" s="172"/>
      <c r="Q249" s="31"/>
    </row>
    <row r="250" spans="9:17" ht="25.5">
      <c r="I250" s="175" t="s">
        <v>485</v>
      </c>
      <c r="J250" s="78">
        <v>34</v>
      </c>
      <c r="K250" s="78">
        <v>19</v>
      </c>
      <c r="L250" s="78">
        <v>2</v>
      </c>
      <c r="M250" s="78">
        <v>2</v>
      </c>
      <c r="N250" s="90">
        <f t="shared" si="6"/>
        <v>57</v>
      </c>
      <c r="O250" s="177">
        <f t="shared" si="7"/>
        <v>0.9298245614035088</v>
      </c>
      <c r="P250" s="172"/>
      <c r="Q250" s="31"/>
    </row>
    <row r="251" spans="9:17" ht="25.5">
      <c r="I251" s="175" t="s">
        <v>486</v>
      </c>
      <c r="J251" s="78">
        <v>25</v>
      </c>
      <c r="K251" s="78">
        <v>24</v>
      </c>
      <c r="L251" s="78">
        <v>4</v>
      </c>
      <c r="M251" s="78">
        <v>4</v>
      </c>
      <c r="N251" s="90">
        <f t="shared" si="6"/>
        <v>57</v>
      </c>
      <c r="O251" s="177">
        <f t="shared" si="7"/>
        <v>0.8596491228070176</v>
      </c>
      <c r="P251" s="172"/>
      <c r="Q251" s="31"/>
    </row>
    <row r="252" spans="9:17" ht="25.5">
      <c r="I252" s="175" t="s">
        <v>487</v>
      </c>
      <c r="J252" s="78">
        <v>31</v>
      </c>
      <c r="K252" s="78">
        <v>19</v>
      </c>
      <c r="L252" s="78">
        <v>3</v>
      </c>
      <c r="M252" s="78">
        <v>4</v>
      </c>
      <c r="N252" s="90">
        <f t="shared" si="6"/>
        <v>57</v>
      </c>
      <c r="O252" s="177">
        <f t="shared" si="7"/>
        <v>0.8771929824561403</v>
      </c>
      <c r="P252" s="172"/>
      <c r="Q252" s="31"/>
    </row>
    <row r="253" spans="9:17" ht="25.5">
      <c r="I253" s="149" t="s">
        <v>488</v>
      </c>
      <c r="J253" s="150">
        <v>17</v>
      </c>
      <c r="K253" s="150">
        <v>19</v>
      </c>
      <c r="L253" s="150">
        <v>10</v>
      </c>
      <c r="M253" s="150">
        <v>11</v>
      </c>
      <c r="N253" s="90">
        <f t="shared" si="6"/>
        <v>57</v>
      </c>
      <c r="O253" s="177">
        <f t="shared" si="7"/>
        <v>0.631578947368421</v>
      </c>
      <c r="P253" s="172"/>
      <c r="Q253" s="31"/>
    </row>
    <row r="254" spans="8:17" ht="51">
      <c r="H254" s="148" t="s">
        <v>353</v>
      </c>
      <c r="I254" s="175" t="s">
        <v>456</v>
      </c>
      <c r="J254" s="78">
        <v>13</v>
      </c>
      <c r="K254" s="78">
        <v>6</v>
      </c>
      <c r="L254" s="78">
        <v>0</v>
      </c>
      <c r="M254" s="78">
        <v>0</v>
      </c>
      <c r="N254" s="90">
        <f t="shared" si="6"/>
        <v>19</v>
      </c>
      <c r="O254" s="177">
        <f t="shared" si="7"/>
        <v>1</v>
      </c>
      <c r="P254" s="172"/>
      <c r="Q254" s="31"/>
    </row>
    <row r="255" spans="9:17" ht="25.5">
      <c r="I255" s="176" t="s">
        <v>489</v>
      </c>
      <c r="J255" s="78">
        <v>5</v>
      </c>
      <c r="K255" s="78">
        <v>10</v>
      </c>
      <c r="L255" s="78">
        <v>4</v>
      </c>
      <c r="M255" s="78">
        <v>0</v>
      </c>
      <c r="N255" s="90">
        <f t="shared" si="6"/>
        <v>19</v>
      </c>
      <c r="O255" s="177">
        <f t="shared" si="7"/>
        <v>0.7894736842105263</v>
      </c>
      <c r="P255" s="172"/>
      <c r="Q255" s="31"/>
    </row>
    <row r="256" spans="9:17" ht="25.5">
      <c r="I256" s="175" t="s">
        <v>490</v>
      </c>
      <c r="J256" s="78">
        <v>5</v>
      </c>
      <c r="K256" s="78">
        <v>11</v>
      </c>
      <c r="L256" s="78">
        <v>3</v>
      </c>
      <c r="M256" s="78">
        <v>0</v>
      </c>
      <c r="N256" s="90">
        <f t="shared" si="6"/>
        <v>19</v>
      </c>
      <c r="O256" s="177">
        <f t="shared" si="7"/>
        <v>0.8421052631578947</v>
      </c>
      <c r="P256" s="172"/>
      <c r="Q256" s="31"/>
    </row>
    <row r="257" spans="9:17" ht="25.5">
      <c r="I257" s="175" t="s">
        <v>461</v>
      </c>
      <c r="J257" s="78">
        <v>8</v>
      </c>
      <c r="K257" s="78">
        <v>8</v>
      </c>
      <c r="L257" s="78">
        <v>3</v>
      </c>
      <c r="M257" s="78">
        <v>0</v>
      </c>
      <c r="N257" s="90">
        <f t="shared" si="6"/>
        <v>19</v>
      </c>
      <c r="O257" s="177">
        <f t="shared" si="7"/>
        <v>0.8421052631578947</v>
      </c>
      <c r="P257" s="172"/>
      <c r="Q257" s="31"/>
    </row>
    <row r="258" spans="9:17" ht="38.25">
      <c r="I258" s="175" t="s">
        <v>491</v>
      </c>
      <c r="J258" s="78">
        <v>6</v>
      </c>
      <c r="K258" s="78">
        <v>10</v>
      </c>
      <c r="L258" s="78">
        <v>3</v>
      </c>
      <c r="M258" s="78">
        <v>0</v>
      </c>
      <c r="N258" s="90">
        <f t="shared" si="6"/>
        <v>19</v>
      </c>
      <c r="O258" s="177">
        <f t="shared" si="7"/>
        <v>0.8421052631578947</v>
      </c>
      <c r="P258" s="172"/>
      <c r="Q258" s="31"/>
    </row>
    <row r="259" spans="9:17" ht="25.5">
      <c r="I259" s="175" t="s">
        <v>468</v>
      </c>
      <c r="J259" s="78">
        <v>17</v>
      </c>
      <c r="K259" s="78">
        <v>1</v>
      </c>
      <c r="L259" s="78">
        <v>1</v>
      </c>
      <c r="M259" s="78">
        <v>0</v>
      </c>
      <c r="N259" s="90">
        <f t="shared" si="6"/>
        <v>19</v>
      </c>
      <c r="O259" s="177">
        <f t="shared" si="7"/>
        <v>0.9473684210526315</v>
      </c>
      <c r="P259" s="172"/>
      <c r="Q259" s="31"/>
    </row>
    <row r="260" spans="9:17" ht="25.5">
      <c r="I260" s="179" t="s">
        <v>492</v>
      </c>
      <c r="J260" s="180">
        <v>3</v>
      </c>
      <c r="K260" s="180">
        <v>5</v>
      </c>
      <c r="L260" s="180">
        <v>9</v>
      </c>
      <c r="M260" s="180">
        <v>2</v>
      </c>
      <c r="N260" s="90">
        <f t="shared" si="6"/>
        <v>19</v>
      </c>
      <c r="O260" s="177">
        <f t="shared" si="7"/>
        <v>0.42105263157894735</v>
      </c>
      <c r="P260" s="172"/>
      <c r="Q260" s="31"/>
    </row>
    <row r="261" spans="9:17" ht="51">
      <c r="I261" s="175" t="s">
        <v>464</v>
      </c>
      <c r="J261" s="78">
        <v>5</v>
      </c>
      <c r="K261" s="78">
        <v>14</v>
      </c>
      <c r="L261" s="78">
        <v>0</v>
      </c>
      <c r="M261" s="78">
        <v>0</v>
      </c>
      <c r="N261" s="90">
        <f t="shared" si="6"/>
        <v>19</v>
      </c>
      <c r="O261" s="177">
        <f t="shared" si="7"/>
        <v>1</v>
      </c>
      <c r="P261" s="172"/>
      <c r="Q261" s="31"/>
    </row>
    <row r="262" spans="9:17" ht="38.25">
      <c r="I262" s="175" t="s">
        <v>493</v>
      </c>
      <c r="J262" s="78">
        <v>11</v>
      </c>
      <c r="K262" s="78">
        <v>8</v>
      </c>
      <c r="L262" s="78">
        <v>0</v>
      </c>
      <c r="M262" s="78">
        <v>0</v>
      </c>
      <c r="N262" s="90">
        <f t="shared" si="6"/>
        <v>19</v>
      </c>
      <c r="O262" s="177">
        <f t="shared" si="7"/>
        <v>1</v>
      </c>
      <c r="P262" s="172"/>
      <c r="Q262" s="31"/>
    </row>
    <row r="263" spans="9:17" ht="38.25">
      <c r="I263" s="149" t="s">
        <v>494</v>
      </c>
      <c r="J263" s="150">
        <v>4</v>
      </c>
      <c r="K263" s="150">
        <v>10</v>
      </c>
      <c r="L263" s="150">
        <v>5</v>
      </c>
      <c r="M263" s="150">
        <v>0</v>
      </c>
      <c r="N263" s="90">
        <f t="shared" si="6"/>
        <v>19</v>
      </c>
      <c r="O263" s="177">
        <f t="shared" si="7"/>
        <v>0.7368421052631579</v>
      </c>
      <c r="P263" s="172"/>
      <c r="Q263" s="31"/>
    </row>
    <row r="264" spans="9:17" ht="25.5">
      <c r="I264" s="175" t="s">
        <v>495</v>
      </c>
      <c r="J264" s="78">
        <v>5</v>
      </c>
      <c r="K264" s="78">
        <v>11</v>
      </c>
      <c r="L264" s="78">
        <v>3</v>
      </c>
      <c r="M264" s="78">
        <v>0</v>
      </c>
      <c r="N264" s="90">
        <f t="shared" si="6"/>
        <v>19</v>
      </c>
      <c r="O264" s="177">
        <f t="shared" si="7"/>
        <v>0.8421052631578947</v>
      </c>
      <c r="P264" s="172"/>
      <c r="Q264" s="31"/>
    </row>
    <row r="265" spans="9:17" ht="25.5">
      <c r="I265" s="179" t="s">
        <v>496</v>
      </c>
      <c r="J265" s="180">
        <v>5</v>
      </c>
      <c r="K265" s="180">
        <v>5</v>
      </c>
      <c r="L265" s="180">
        <v>8</v>
      </c>
      <c r="M265" s="180">
        <v>1</v>
      </c>
      <c r="N265" s="90">
        <f t="shared" si="6"/>
        <v>19</v>
      </c>
      <c r="O265" s="177">
        <f t="shared" si="7"/>
        <v>0.5263157894736842</v>
      </c>
      <c r="P265" s="172"/>
      <c r="Q265" s="31"/>
    </row>
    <row r="266" spans="9:17" ht="38.25">
      <c r="I266" s="175" t="s">
        <v>497</v>
      </c>
      <c r="J266" s="78">
        <v>6</v>
      </c>
      <c r="K266" s="78">
        <v>11</v>
      </c>
      <c r="L266" s="78">
        <v>2</v>
      </c>
      <c r="M266" s="78">
        <v>0</v>
      </c>
      <c r="N266" s="90">
        <f t="shared" si="6"/>
        <v>19</v>
      </c>
      <c r="O266" s="177">
        <f t="shared" si="7"/>
        <v>0.8947368421052632</v>
      </c>
      <c r="P266" s="172"/>
      <c r="Q266" s="31"/>
    </row>
    <row r="267" spans="9:17" ht="38.25">
      <c r="I267" s="149" t="s">
        <v>498</v>
      </c>
      <c r="J267" s="150">
        <v>8</v>
      </c>
      <c r="K267" s="150">
        <v>6</v>
      </c>
      <c r="L267" s="150">
        <v>5</v>
      </c>
      <c r="M267" s="150">
        <v>0</v>
      </c>
      <c r="N267" s="90">
        <f t="shared" si="6"/>
        <v>19</v>
      </c>
      <c r="O267" s="177">
        <f t="shared" si="7"/>
        <v>0.7368421052631579</v>
      </c>
      <c r="P267" s="172"/>
      <c r="Q267" s="31"/>
    </row>
    <row r="268" spans="9:17" ht="25.5">
      <c r="I268" s="175" t="s">
        <v>499</v>
      </c>
      <c r="J268" s="78">
        <v>8</v>
      </c>
      <c r="K268" s="78">
        <v>7</v>
      </c>
      <c r="L268" s="78">
        <v>4</v>
      </c>
      <c r="M268" s="78">
        <v>0</v>
      </c>
      <c r="N268" s="90">
        <f t="shared" si="6"/>
        <v>19</v>
      </c>
      <c r="O268" s="177">
        <f t="shared" si="7"/>
        <v>0.7894736842105263</v>
      </c>
      <c r="P268" s="172"/>
      <c r="Q268" s="31"/>
    </row>
    <row r="269" spans="9:17" ht="25.5">
      <c r="I269" s="175" t="s">
        <v>500</v>
      </c>
      <c r="J269" s="78">
        <v>9</v>
      </c>
      <c r="K269" s="78">
        <v>10</v>
      </c>
      <c r="L269" s="78">
        <v>0</v>
      </c>
      <c r="M269" s="78">
        <v>0</v>
      </c>
      <c r="N269" s="90">
        <f t="shared" si="6"/>
        <v>19</v>
      </c>
      <c r="O269" s="177">
        <f t="shared" si="7"/>
        <v>1</v>
      </c>
      <c r="P269" s="172"/>
      <c r="Q269" s="31"/>
    </row>
    <row r="270" spans="9:17" ht="38.25">
      <c r="I270" s="175" t="s">
        <v>501</v>
      </c>
      <c r="J270" s="78">
        <v>10</v>
      </c>
      <c r="K270" s="78">
        <v>8</v>
      </c>
      <c r="L270" s="78">
        <v>1</v>
      </c>
      <c r="M270" s="78">
        <v>0</v>
      </c>
      <c r="N270" s="90">
        <f t="shared" si="6"/>
        <v>19</v>
      </c>
      <c r="O270" s="177">
        <f t="shared" si="7"/>
        <v>0.9473684210526315</v>
      </c>
      <c r="P270" s="172"/>
      <c r="Q270" s="31"/>
    </row>
    <row r="271" spans="9:17" ht="25.5">
      <c r="I271" s="175" t="s">
        <v>502</v>
      </c>
      <c r="J271" s="78">
        <v>8</v>
      </c>
      <c r="K271" s="78">
        <v>10</v>
      </c>
      <c r="L271" s="78">
        <v>1</v>
      </c>
      <c r="M271" s="78">
        <v>0</v>
      </c>
      <c r="N271" s="90">
        <f t="shared" si="6"/>
        <v>19</v>
      </c>
      <c r="O271" s="177">
        <f t="shared" si="7"/>
        <v>0.9473684210526315</v>
      </c>
      <c r="P271" s="172"/>
      <c r="Q271" s="31"/>
    </row>
    <row r="272" spans="9:17" ht="15">
      <c r="I272" s="175" t="s">
        <v>331</v>
      </c>
      <c r="J272" s="78">
        <v>17</v>
      </c>
      <c r="K272" s="78">
        <v>2</v>
      </c>
      <c r="L272" s="78">
        <v>0</v>
      </c>
      <c r="M272" s="78">
        <v>0</v>
      </c>
      <c r="N272" s="90">
        <f t="shared" si="6"/>
        <v>19</v>
      </c>
      <c r="O272" s="177">
        <f t="shared" si="7"/>
        <v>1</v>
      </c>
      <c r="P272" s="172"/>
      <c r="Q272" s="31"/>
    </row>
    <row r="273" spans="9:17" ht="25.5">
      <c r="I273" s="175" t="s">
        <v>471</v>
      </c>
      <c r="J273" s="78">
        <v>12</v>
      </c>
      <c r="K273" s="78">
        <v>6</v>
      </c>
      <c r="L273" s="78">
        <v>1</v>
      </c>
      <c r="M273" s="78">
        <v>0</v>
      </c>
      <c r="N273" s="90">
        <f t="shared" si="6"/>
        <v>19</v>
      </c>
      <c r="O273" s="177">
        <f t="shared" si="7"/>
        <v>0.9473684210526315</v>
      </c>
      <c r="P273" s="172"/>
      <c r="Q273" s="31"/>
    </row>
    <row r="274" spans="9:17" ht="25.5">
      <c r="I274" s="175" t="s">
        <v>472</v>
      </c>
      <c r="J274" s="78">
        <v>12</v>
      </c>
      <c r="K274" s="78">
        <v>7</v>
      </c>
      <c r="L274" s="78">
        <v>0</v>
      </c>
      <c r="M274" s="78">
        <v>0</v>
      </c>
      <c r="N274" s="90">
        <f t="shared" si="6"/>
        <v>19</v>
      </c>
      <c r="O274" s="177">
        <f t="shared" si="7"/>
        <v>1</v>
      </c>
      <c r="P274" s="172"/>
      <c r="Q274" s="31"/>
    </row>
    <row r="275" spans="9:17" ht="25.5">
      <c r="I275" s="175" t="s">
        <v>473</v>
      </c>
      <c r="J275" s="78">
        <v>12</v>
      </c>
      <c r="K275" s="78">
        <v>7</v>
      </c>
      <c r="L275" s="78">
        <v>0</v>
      </c>
      <c r="M275" s="78">
        <v>0</v>
      </c>
      <c r="N275" s="90">
        <f t="shared" si="6"/>
        <v>19</v>
      </c>
      <c r="O275" s="177">
        <f t="shared" si="7"/>
        <v>1</v>
      </c>
      <c r="P275" s="172"/>
      <c r="Q275" s="31"/>
    </row>
    <row r="276" spans="9:17" ht="25.5">
      <c r="I276" s="175" t="s">
        <v>474</v>
      </c>
      <c r="J276" s="78">
        <v>9</v>
      </c>
      <c r="K276" s="78">
        <v>9</v>
      </c>
      <c r="L276" s="78">
        <v>1</v>
      </c>
      <c r="M276" s="78">
        <v>0</v>
      </c>
      <c r="N276" s="90">
        <f t="shared" si="6"/>
        <v>19</v>
      </c>
      <c r="O276" s="177">
        <f t="shared" si="7"/>
        <v>0.9473684210526315</v>
      </c>
      <c r="P276" s="172"/>
      <c r="Q276" s="31"/>
    </row>
    <row r="277" spans="9:17" ht="25.5">
      <c r="I277" s="175" t="s">
        <v>475</v>
      </c>
      <c r="J277" s="78">
        <v>13</v>
      </c>
      <c r="K277" s="78">
        <v>6</v>
      </c>
      <c r="L277" s="78">
        <v>0</v>
      </c>
      <c r="M277" s="78">
        <v>0</v>
      </c>
      <c r="N277" s="90">
        <f t="shared" si="6"/>
        <v>19</v>
      </c>
      <c r="O277" s="177">
        <f t="shared" si="7"/>
        <v>1</v>
      </c>
      <c r="P277" s="172"/>
      <c r="Q277" s="31"/>
    </row>
    <row r="278" spans="9:17" ht="25.5">
      <c r="I278" s="175" t="s">
        <v>476</v>
      </c>
      <c r="J278" s="78">
        <v>7</v>
      </c>
      <c r="K278" s="78">
        <v>11</v>
      </c>
      <c r="L278" s="78">
        <v>1</v>
      </c>
      <c r="M278" s="78">
        <v>0</v>
      </c>
      <c r="N278" s="90">
        <f t="shared" si="6"/>
        <v>19</v>
      </c>
      <c r="O278" s="177">
        <f t="shared" si="7"/>
        <v>0.9473684210526315</v>
      </c>
      <c r="P278" s="172"/>
      <c r="Q278" s="31"/>
    </row>
    <row r="279" spans="9:17" ht="25.5">
      <c r="I279" s="175" t="s">
        <v>477</v>
      </c>
      <c r="J279" s="78">
        <v>10</v>
      </c>
      <c r="K279" s="78">
        <v>9</v>
      </c>
      <c r="L279" s="78">
        <v>0</v>
      </c>
      <c r="M279" s="78">
        <v>0</v>
      </c>
      <c r="N279" s="90">
        <f t="shared" si="6"/>
        <v>19</v>
      </c>
      <c r="O279" s="177">
        <f t="shared" si="7"/>
        <v>1</v>
      </c>
      <c r="P279" s="172"/>
      <c r="Q279" s="31"/>
    </row>
    <row r="280" spans="9:17" ht="25.5">
      <c r="I280" s="175" t="s">
        <v>478</v>
      </c>
      <c r="J280" s="78">
        <v>9</v>
      </c>
      <c r="K280" s="78">
        <v>7</v>
      </c>
      <c r="L280" s="78">
        <v>2</v>
      </c>
      <c r="M280" s="78">
        <v>1</v>
      </c>
      <c r="N280" s="90">
        <f t="shared" si="6"/>
        <v>19</v>
      </c>
      <c r="O280" s="177">
        <f t="shared" si="7"/>
        <v>0.8421052631578947</v>
      </c>
      <c r="P280" s="172"/>
      <c r="Q280" s="31"/>
    </row>
    <row r="281" spans="9:17" ht="25.5">
      <c r="I281" s="175" t="s">
        <v>479</v>
      </c>
      <c r="J281" s="78">
        <v>14</v>
      </c>
      <c r="K281" s="78">
        <v>5</v>
      </c>
      <c r="L281" s="78">
        <v>0</v>
      </c>
      <c r="M281" s="78">
        <v>0</v>
      </c>
      <c r="N281" s="90">
        <f t="shared" si="6"/>
        <v>19</v>
      </c>
      <c r="O281" s="177">
        <f t="shared" si="7"/>
        <v>1</v>
      </c>
      <c r="P281" s="172"/>
      <c r="Q281" s="31"/>
    </row>
    <row r="282" spans="9:17" ht="25.5">
      <c r="I282" s="175" t="s">
        <v>480</v>
      </c>
      <c r="J282" s="78">
        <v>10</v>
      </c>
      <c r="K282" s="78">
        <v>9</v>
      </c>
      <c r="L282" s="78">
        <v>0</v>
      </c>
      <c r="M282" s="78">
        <v>0</v>
      </c>
      <c r="N282" s="90">
        <f t="shared" si="6"/>
        <v>19</v>
      </c>
      <c r="O282" s="177">
        <f t="shared" si="7"/>
        <v>1</v>
      </c>
      <c r="P282" s="172"/>
      <c r="Q282" s="31"/>
    </row>
    <row r="283" spans="9:17" ht="25.5">
      <c r="I283" s="149" t="s">
        <v>481</v>
      </c>
      <c r="J283" s="150">
        <v>7</v>
      </c>
      <c r="K283" s="150">
        <v>7</v>
      </c>
      <c r="L283" s="150">
        <v>4</v>
      </c>
      <c r="M283" s="150">
        <v>1</v>
      </c>
      <c r="N283" s="90">
        <f t="shared" si="6"/>
        <v>19</v>
      </c>
      <c r="O283" s="177">
        <f t="shared" si="7"/>
        <v>0.7368421052631579</v>
      </c>
      <c r="P283" s="172"/>
      <c r="Q283" s="31"/>
    </row>
    <row r="284" spans="9:17" ht="25.5">
      <c r="I284" s="175" t="s">
        <v>482</v>
      </c>
      <c r="J284" s="78">
        <v>16</v>
      </c>
      <c r="K284" s="78">
        <v>3</v>
      </c>
      <c r="L284" s="78">
        <v>0</v>
      </c>
      <c r="M284" s="78">
        <v>0</v>
      </c>
      <c r="N284" s="90">
        <f t="shared" si="6"/>
        <v>19</v>
      </c>
      <c r="O284" s="177">
        <f t="shared" si="7"/>
        <v>1</v>
      </c>
      <c r="P284" s="172"/>
      <c r="Q284" s="31"/>
    </row>
    <row r="285" spans="9:17" ht="25.5">
      <c r="I285" s="175" t="s">
        <v>483</v>
      </c>
      <c r="J285" s="78">
        <v>10</v>
      </c>
      <c r="K285" s="78">
        <v>7</v>
      </c>
      <c r="L285" s="78">
        <v>2</v>
      </c>
      <c r="M285" s="78">
        <v>0</v>
      </c>
      <c r="N285" s="90">
        <f t="shared" si="6"/>
        <v>19</v>
      </c>
      <c r="O285" s="177">
        <f t="shared" si="7"/>
        <v>0.8947368421052632</v>
      </c>
      <c r="P285" s="172"/>
      <c r="Q285" s="31"/>
    </row>
    <row r="286" spans="9:17" ht="25.5">
      <c r="I286" s="175" t="s">
        <v>484</v>
      </c>
      <c r="J286" s="78">
        <v>9</v>
      </c>
      <c r="K286" s="78">
        <v>10</v>
      </c>
      <c r="L286" s="78">
        <v>0</v>
      </c>
      <c r="M286" s="78">
        <v>0</v>
      </c>
      <c r="N286" s="90">
        <f aca="true" t="shared" si="8" ref="N286:N349">M286+L286+K286+J286</f>
        <v>19</v>
      </c>
      <c r="O286" s="177">
        <f aca="true" t="shared" si="9" ref="O286:O349">(J286+K286)/N286</f>
        <v>1</v>
      </c>
      <c r="P286" s="172"/>
      <c r="Q286" s="31"/>
    </row>
    <row r="287" spans="9:17" ht="25.5">
      <c r="I287" s="175" t="s">
        <v>485</v>
      </c>
      <c r="J287" s="78">
        <v>12</v>
      </c>
      <c r="K287" s="78">
        <v>7</v>
      </c>
      <c r="L287" s="78">
        <v>0</v>
      </c>
      <c r="M287" s="78">
        <v>0</v>
      </c>
      <c r="N287" s="90">
        <f t="shared" si="8"/>
        <v>19</v>
      </c>
      <c r="O287" s="177">
        <f t="shared" si="9"/>
        <v>1</v>
      </c>
      <c r="P287" s="172"/>
      <c r="Q287" s="31"/>
    </row>
    <row r="288" spans="9:17" ht="25.5">
      <c r="I288" s="175" t="s">
        <v>486</v>
      </c>
      <c r="J288" s="78">
        <v>12</v>
      </c>
      <c r="K288" s="78">
        <v>6</v>
      </c>
      <c r="L288" s="78">
        <v>1</v>
      </c>
      <c r="M288" s="78">
        <v>0</v>
      </c>
      <c r="N288" s="90">
        <f t="shared" si="8"/>
        <v>19</v>
      </c>
      <c r="O288" s="177">
        <f t="shared" si="9"/>
        <v>0.9473684210526315</v>
      </c>
      <c r="P288" s="172"/>
      <c r="Q288" s="31"/>
    </row>
    <row r="289" spans="9:17" ht="25.5">
      <c r="I289" s="175" t="s">
        <v>487</v>
      </c>
      <c r="J289" s="78">
        <v>9</v>
      </c>
      <c r="K289" s="78">
        <v>8</v>
      </c>
      <c r="L289" s="78">
        <v>2</v>
      </c>
      <c r="M289" s="78">
        <v>0</v>
      </c>
      <c r="N289" s="90">
        <f t="shared" si="8"/>
        <v>19</v>
      </c>
      <c r="O289" s="177">
        <f t="shared" si="9"/>
        <v>0.8947368421052632</v>
      </c>
      <c r="P289" s="172"/>
      <c r="Q289" s="31"/>
    </row>
    <row r="290" spans="9:17" ht="25.5">
      <c r="I290" s="179" t="s">
        <v>488</v>
      </c>
      <c r="J290" s="180">
        <v>5</v>
      </c>
      <c r="K290" s="180">
        <v>5</v>
      </c>
      <c r="L290" s="180">
        <v>7</v>
      </c>
      <c r="M290" s="180">
        <v>2</v>
      </c>
      <c r="N290" s="90">
        <f t="shared" si="8"/>
        <v>19</v>
      </c>
      <c r="O290" s="177">
        <f t="shared" si="9"/>
        <v>0.5263157894736842</v>
      </c>
      <c r="P290" s="172"/>
      <c r="Q290" s="31"/>
    </row>
    <row r="291" spans="8:17" ht="38.25">
      <c r="H291" s="148" t="s">
        <v>371</v>
      </c>
      <c r="I291" s="175" t="s">
        <v>456</v>
      </c>
      <c r="J291" s="78">
        <v>30</v>
      </c>
      <c r="K291" s="78">
        <v>55</v>
      </c>
      <c r="L291" s="78">
        <v>6</v>
      </c>
      <c r="M291" s="78">
        <v>0</v>
      </c>
      <c r="N291" s="90">
        <f t="shared" si="8"/>
        <v>91</v>
      </c>
      <c r="O291" s="177">
        <f t="shared" si="9"/>
        <v>0.9340659340659341</v>
      </c>
      <c r="P291" s="172"/>
      <c r="Q291" s="31"/>
    </row>
    <row r="292" spans="9:17" ht="25.5">
      <c r="I292" s="175" t="s">
        <v>457</v>
      </c>
      <c r="J292" s="78">
        <v>36</v>
      </c>
      <c r="K292" s="78">
        <v>48</v>
      </c>
      <c r="L292" s="78">
        <v>7</v>
      </c>
      <c r="M292" s="78">
        <v>0</v>
      </c>
      <c r="N292" s="90">
        <f t="shared" si="8"/>
        <v>91</v>
      </c>
      <c r="O292" s="177">
        <f t="shared" si="9"/>
        <v>0.9230769230769231</v>
      </c>
      <c r="P292" s="172"/>
      <c r="Q292" s="31"/>
    </row>
    <row r="293" spans="9:17" ht="38.25">
      <c r="I293" s="175" t="s">
        <v>458</v>
      </c>
      <c r="J293" s="78">
        <v>36</v>
      </c>
      <c r="K293" s="78">
        <v>45</v>
      </c>
      <c r="L293" s="78">
        <v>8</v>
      </c>
      <c r="M293" s="78">
        <v>2</v>
      </c>
      <c r="N293" s="90">
        <f t="shared" si="8"/>
        <v>91</v>
      </c>
      <c r="O293" s="177">
        <f t="shared" si="9"/>
        <v>0.8901098901098901</v>
      </c>
      <c r="P293" s="172"/>
      <c r="Q293" s="31"/>
    </row>
    <row r="294" spans="9:17" ht="25.5">
      <c r="I294" s="175" t="s">
        <v>503</v>
      </c>
      <c r="J294" s="78">
        <v>32</v>
      </c>
      <c r="K294" s="78">
        <v>55</v>
      </c>
      <c r="L294" s="78">
        <v>4</v>
      </c>
      <c r="M294" s="78">
        <v>0</v>
      </c>
      <c r="N294" s="90">
        <f t="shared" si="8"/>
        <v>91</v>
      </c>
      <c r="O294" s="177">
        <f t="shared" si="9"/>
        <v>0.9560439560439561</v>
      </c>
      <c r="P294" s="172"/>
      <c r="Q294" s="31"/>
    </row>
    <row r="295" spans="9:17" ht="25.5">
      <c r="I295" s="149" t="s">
        <v>460</v>
      </c>
      <c r="J295" s="150">
        <v>25</v>
      </c>
      <c r="K295" s="150">
        <v>44</v>
      </c>
      <c r="L295" s="150">
        <v>15</v>
      </c>
      <c r="M295" s="150">
        <v>7</v>
      </c>
      <c r="N295" s="90">
        <f t="shared" si="8"/>
        <v>91</v>
      </c>
      <c r="O295" s="177">
        <f t="shared" si="9"/>
        <v>0.7582417582417582</v>
      </c>
      <c r="P295" s="172"/>
      <c r="Q295" s="31"/>
    </row>
    <row r="296" spans="9:17" ht="25.5">
      <c r="I296" s="149" t="s">
        <v>461</v>
      </c>
      <c r="J296" s="150">
        <v>18</v>
      </c>
      <c r="K296" s="150">
        <v>50</v>
      </c>
      <c r="L296" s="150">
        <v>19</v>
      </c>
      <c r="M296" s="150">
        <v>4</v>
      </c>
      <c r="N296" s="90">
        <f t="shared" si="8"/>
        <v>91</v>
      </c>
      <c r="O296" s="177">
        <f t="shared" si="9"/>
        <v>0.7472527472527473</v>
      </c>
      <c r="P296" s="172"/>
      <c r="Q296" s="31"/>
    </row>
    <row r="297" spans="9:17" ht="38.25">
      <c r="I297" s="175" t="s">
        <v>462</v>
      </c>
      <c r="J297" s="78">
        <v>24</v>
      </c>
      <c r="K297" s="78">
        <v>51</v>
      </c>
      <c r="L297" s="78">
        <v>10</v>
      </c>
      <c r="M297" s="78">
        <v>6</v>
      </c>
      <c r="N297" s="90">
        <f t="shared" si="8"/>
        <v>91</v>
      </c>
      <c r="O297" s="177">
        <f t="shared" si="9"/>
        <v>0.8241758241758241</v>
      </c>
      <c r="P297" s="172"/>
      <c r="Q297" s="31"/>
    </row>
    <row r="298" spans="9:17" ht="25.5">
      <c r="I298" s="175" t="s">
        <v>468</v>
      </c>
      <c r="J298" s="78">
        <v>31</v>
      </c>
      <c r="K298" s="78">
        <v>49</v>
      </c>
      <c r="L298" s="78">
        <v>11</v>
      </c>
      <c r="M298" s="78">
        <v>0</v>
      </c>
      <c r="N298" s="90">
        <f t="shared" si="8"/>
        <v>91</v>
      </c>
      <c r="O298" s="177">
        <f t="shared" si="9"/>
        <v>0.8791208791208791</v>
      </c>
      <c r="P298" s="172"/>
      <c r="Q298" s="31"/>
    </row>
    <row r="299" spans="9:17" ht="25.5">
      <c r="I299" s="175" t="s">
        <v>492</v>
      </c>
      <c r="J299" s="78">
        <v>27</v>
      </c>
      <c r="K299" s="78">
        <v>57</v>
      </c>
      <c r="L299" s="78">
        <v>6</v>
      </c>
      <c r="M299" s="78">
        <v>1</v>
      </c>
      <c r="N299" s="90">
        <f t="shared" si="8"/>
        <v>91</v>
      </c>
      <c r="O299" s="177">
        <f t="shared" si="9"/>
        <v>0.9230769230769231</v>
      </c>
      <c r="P299" s="172"/>
      <c r="Q299" s="31"/>
    </row>
    <row r="300" spans="9:17" ht="51">
      <c r="I300" s="149" t="s">
        <v>464</v>
      </c>
      <c r="J300" s="150">
        <v>19</v>
      </c>
      <c r="K300" s="150">
        <v>53</v>
      </c>
      <c r="L300" s="150">
        <v>14</v>
      </c>
      <c r="M300" s="150">
        <v>5</v>
      </c>
      <c r="N300" s="90">
        <f t="shared" si="8"/>
        <v>91</v>
      </c>
      <c r="O300" s="177">
        <f t="shared" si="9"/>
        <v>0.7912087912087912</v>
      </c>
      <c r="P300" s="172"/>
      <c r="Q300" s="31"/>
    </row>
    <row r="301" spans="9:17" ht="25.5">
      <c r="I301" s="149" t="s">
        <v>465</v>
      </c>
      <c r="J301" s="150">
        <v>17</v>
      </c>
      <c r="K301" s="150">
        <v>53</v>
      </c>
      <c r="L301" s="150">
        <v>13</v>
      </c>
      <c r="M301" s="150">
        <v>8</v>
      </c>
      <c r="N301" s="90">
        <f t="shared" si="8"/>
        <v>91</v>
      </c>
      <c r="O301" s="177">
        <f t="shared" si="9"/>
        <v>0.7692307692307693</v>
      </c>
      <c r="P301" s="172"/>
      <c r="Q301" s="31"/>
    </row>
    <row r="302" spans="9:17" ht="38.25">
      <c r="I302" s="149" t="s">
        <v>466</v>
      </c>
      <c r="J302" s="150">
        <v>23</v>
      </c>
      <c r="K302" s="150">
        <v>41</v>
      </c>
      <c r="L302" s="150">
        <v>14</v>
      </c>
      <c r="M302" s="150">
        <v>11</v>
      </c>
      <c r="N302" s="90">
        <f t="shared" si="8"/>
        <v>89</v>
      </c>
      <c r="O302" s="177">
        <f t="shared" si="9"/>
        <v>0.7191011235955056</v>
      </c>
      <c r="P302" s="172"/>
      <c r="Q302" s="31"/>
    </row>
    <row r="303" spans="9:17" ht="38.25">
      <c r="I303" s="149" t="s">
        <v>467</v>
      </c>
      <c r="J303" s="150">
        <v>15</v>
      </c>
      <c r="K303" s="150">
        <v>57</v>
      </c>
      <c r="L303" s="150">
        <v>11</v>
      </c>
      <c r="M303" s="150">
        <v>8</v>
      </c>
      <c r="N303" s="90">
        <f t="shared" si="8"/>
        <v>91</v>
      </c>
      <c r="O303" s="177">
        <f t="shared" si="9"/>
        <v>0.7912087912087912</v>
      </c>
      <c r="P303" s="172"/>
      <c r="Q303" s="31"/>
    </row>
    <row r="304" spans="9:17" ht="25.5">
      <c r="I304" s="149" t="s">
        <v>469</v>
      </c>
      <c r="J304" s="150">
        <v>23</v>
      </c>
      <c r="K304" s="150">
        <v>50</v>
      </c>
      <c r="L304" s="150">
        <v>14</v>
      </c>
      <c r="M304" s="150">
        <v>4</v>
      </c>
      <c r="N304" s="90">
        <f t="shared" si="8"/>
        <v>91</v>
      </c>
      <c r="O304" s="177">
        <f t="shared" si="9"/>
        <v>0.8021978021978022</v>
      </c>
      <c r="P304" s="172"/>
      <c r="Q304" s="31"/>
    </row>
    <row r="305" spans="9:17" ht="25.5">
      <c r="I305" s="175" t="s">
        <v>470</v>
      </c>
      <c r="J305" s="78">
        <v>40</v>
      </c>
      <c r="K305" s="78">
        <v>43</v>
      </c>
      <c r="L305" s="78">
        <v>7</v>
      </c>
      <c r="M305" s="78">
        <v>1</v>
      </c>
      <c r="N305" s="90">
        <f t="shared" si="8"/>
        <v>91</v>
      </c>
      <c r="O305" s="177">
        <f t="shared" si="9"/>
        <v>0.9120879120879121</v>
      </c>
      <c r="P305" s="172"/>
      <c r="Q305" s="31"/>
    </row>
    <row r="306" spans="9:17" ht="25.5">
      <c r="I306" s="175" t="s">
        <v>471</v>
      </c>
      <c r="J306" s="78">
        <v>28</v>
      </c>
      <c r="K306" s="78">
        <v>50</v>
      </c>
      <c r="L306" s="78">
        <v>12</v>
      </c>
      <c r="M306" s="78">
        <v>1</v>
      </c>
      <c r="N306" s="90">
        <f t="shared" si="8"/>
        <v>91</v>
      </c>
      <c r="O306" s="177">
        <f t="shared" si="9"/>
        <v>0.8571428571428571</v>
      </c>
      <c r="P306" s="172"/>
      <c r="Q306" s="31"/>
    </row>
    <row r="307" spans="9:17" ht="25.5">
      <c r="I307" s="175" t="s">
        <v>472</v>
      </c>
      <c r="J307" s="78">
        <v>19</v>
      </c>
      <c r="K307" s="78">
        <v>66</v>
      </c>
      <c r="L307" s="78">
        <v>6</v>
      </c>
      <c r="M307" s="78">
        <v>0</v>
      </c>
      <c r="N307" s="90">
        <f t="shared" si="8"/>
        <v>91</v>
      </c>
      <c r="O307" s="177">
        <f t="shared" si="9"/>
        <v>0.9340659340659341</v>
      </c>
      <c r="P307" s="172"/>
      <c r="Q307" s="31"/>
    </row>
    <row r="308" spans="9:17" ht="25.5">
      <c r="I308" s="175" t="s">
        <v>473</v>
      </c>
      <c r="J308" s="78">
        <v>32</v>
      </c>
      <c r="K308" s="78">
        <v>55</v>
      </c>
      <c r="L308" s="78">
        <v>4</v>
      </c>
      <c r="M308" s="78">
        <v>0</v>
      </c>
      <c r="N308" s="90">
        <f t="shared" si="8"/>
        <v>91</v>
      </c>
      <c r="O308" s="177">
        <f t="shared" si="9"/>
        <v>0.9560439560439561</v>
      </c>
      <c r="P308" s="172"/>
      <c r="Q308" s="31"/>
    </row>
    <row r="309" spans="9:17" ht="25.5">
      <c r="I309" s="175" t="s">
        <v>474</v>
      </c>
      <c r="J309" s="78">
        <v>55</v>
      </c>
      <c r="K309" s="78">
        <v>35</v>
      </c>
      <c r="L309" s="78">
        <v>0</v>
      </c>
      <c r="M309" s="78">
        <v>1</v>
      </c>
      <c r="N309" s="90">
        <f t="shared" si="8"/>
        <v>91</v>
      </c>
      <c r="O309" s="177">
        <f t="shared" si="9"/>
        <v>0.989010989010989</v>
      </c>
      <c r="P309" s="172"/>
      <c r="Q309" s="31"/>
    </row>
    <row r="310" spans="9:17" ht="25.5">
      <c r="I310" s="175" t="s">
        <v>475</v>
      </c>
      <c r="J310" s="78">
        <v>37</v>
      </c>
      <c r="K310" s="78">
        <v>47</v>
      </c>
      <c r="L310" s="78">
        <v>2</v>
      </c>
      <c r="M310" s="78">
        <v>5</v>
      </c>
      <c r="N310" s="90">
        <f t="shared" si="8"/>
        <v>91</v>
      </c>
      <c r="O310" s="177">
        <f t="shared" si="9"/>
        <v>0.9230769230769231</v>
      </c>
      <c r="P310" s="172"/>
      <c r="Q310" s="31"/>
    </row>
    <row r="311" spans="9:17" ht="25.5">
      <c r="I311" s="175" t="s">
        <v>476</v>
      </c>
      <c r="J311" s="78">
        <v>30</v>
      </c>
      <c r="K311" s="78">
        <v>51</v>
      </c>
      <c r="L311" s="78">
        <v>5</v>
      </c>
      <c r="M311" s="78">
        <v>5</v>
      </c>
      <c r="N311" s="90">
        <f t="shared" si="8"/>
        <v>91</v>
      </c>
      <c r="O311" s="177">
        <f t="shared" si="9"/>
        <v>0.8901098901098901</v>
      </c>
      <c r="P311" s="172"/>
      <c r="Q311" s="31"/>
    </row>
    <row r="312" spans="9:17" ht="25.5">
      <c r="I312" s="149" t="s">
        <v>477</v>
      </c>
      <c r="J312" s="150">
        <v>25</v>
      </c>
      <c r="K312" s="150">
        <v>52</v>
      </c>
      <c r="L312" s="150">
        <v>10</v>
      </c>
      <c r="M312" s="150">
        <v>4</v>
      </c>
      <c r="N312" s="90">
        <f t="shared" si="8"/>
        <v>91</v>
      </c>
      <c r="O312" s="177">
        <f t="shared" si="9"/>
        <v>0.8461538461538461</v>
      </c>
      <c r="P312" s="172"/>
      <c r="Q312" s="31"/>
    </row>
    <row r="313" spans="9:17" ht="25.5">
      <c r="I313" s="149" t="s">
        <v>478</v>
      </c>
      <c r="J313" s="150">
        <v>36</v>
      </c>
      <c r="K313" s="150">
        <v>42</v>
      </c>
      <c r="L313" s="150">
        <v>10</v>
      </c>
      <c r="M313" s="150">
        <v>3</v>
      </c>
      <c r="N313" s="90">
        <f t="shared" si="8"/>
        <v>91</v>
      </c>
      <c r="O313" s="177">
        <f t="shared" si="9"/>
        <v>0.8571428571428571</v>
      </c>
      <c r="P313" s="172"/>
      <c r="Q313" s="31"/>
    </row>
    <row r="314" spans="9:17" ht="25.5">
      <c r="I314" s="175" t="s">
        <v>479</v>
      </c>
      <c r="J314" s="78">
        <v>34</v>
      </c>
      <c r="K314" s="78">
        <v>51</v>
      </c>
      <c r="L314" s="78">
        <v>5</v>
      </c>
      <c r="M314" s="78">
        <v>1</v>
      </c>
      <c r="N314" s="90">
        <f t="shared" si="8"/>
        <v>91</v>
      </c>
      <c r="O314" s="177">
        <f t="shared" si="9"/>
        <v>0.9340659340659341</v>
      </c>
      <c r="P314" s="172"/>
      <c r="Q314" s="31"/>
    </row>
    <row r="315" spans="9:17" ht="25.5">
      <c r="I315" s="175" t="s">
        <v>480</v>
      </c>
      <c r="J315" s="78">
        <v>35</v>
      </c>
      <c r="K315" s="78">
        <v>50</v>
      </c>
      <c r="L315" s="78">
        <v>6</v>
      </c>
      <c r="M315" s="78">
        <v>0</v>
      </c>
      <c r="N315" s="90">
        <f t="shared" si="8"/>
        <v>91</v>
      </c>
      <c r="O315" s="177">
        <f t="shared" si="9"/>
        <v>0.9340659340659341</v>
      </c>
      <c r="P315" s="172"/>
      <c r="Q315" s="31"/>
    </row>
    <row r="316" spans="9:17" ht="25.5">
      <c r="I316" s="175" t="s">
        <v>481</v>
      </c>
      <c r="J316" s="78">
        <v>36</v>
      </c>
      <c r="K316" s="78">
        <v>47</v>
      </c>
      <c r="L316" s="78">
        <v>6</v>
      </c>
      <c r="M316" s="78">
        <v>2</v>
      </c>
      <c r="N316" s="90">
        <f t="shared" si="8"/>
        <v>91</v>
      </c>
      <c r="O316" s="177">
        <f t="shared" si="9"/>
        <v>0.9120879120879121</v>
      </c>
      <c r="P316" s="172"/>
      <c r="Q316" s="31"/>
    </row>
    <row r="317" spans="9:17" ht="25.5">
      <c r="I317" s="175" t="s">
        <v>482</v>
      </c>
      <c r="J317" s="78">
        <v>54</v>
      </c>
      <c r="K317" s="78">
        <v>37</v>
      </c>
      <c r="L317" s="78">
        <v>0</v>
      </c>
      <c r="M317" s="78">
        <v>0</v>
      </c>
      <c r="N317" s="90">
        <f t="shared" si="8"/>
        <v>91</v>
      </c>
      <c r="O317" s="177">
        <f t="shared" si="9"/>
        <v>1</v>
      </c>
      <c r="P317" s="172"/>
      <c r="Q317" s="31"/>
    </row>
    <row r="318" spans="9:17" ht="25.5">
      <c r="I318" s="175" t="s">
        <v>483</v>
      </c>
      <c r="J318" s="78">
        <v>35</v>
      </c>
      <c r="K318" s="78">
        <v>49</v>
      </c>
      <c r="L318" s="78">
        <v>7</v>
      </c>
      <c r="M318" s="78">
        <v>0</v>
      </c>
      <c r="N318" s="90">
        <f t="shared" si="8"/>
        <v>91</v>
      </c>
      <c r="O318" s="177">
        <f t="shared" si="9"/>
        <v>0.9230769230769231</v>
      </c>
      <c r="P318" s="172"/>
      <c r="Q318" s="31"/>
    </row>
    <row r="319" spans="9:17" ht="25.5">
      <c r="I319" s="175" t="s">
        <v>484</v>
      </c>
      <c r="J319" s="78">
        <v>30</v>
      </c>
      <c r="K319" s="78">
        <v>48</v>
      </c>
      <c r="L319" s="78">
        <v>8</v>
      </c>
      <c r="M319" s="78">
        <v>5</v>
      </c>
      <c r="N319" s="90">
        <f t="shared" si="8"/>
        <v>91</v>
      </c>
      <c r="O319" s="177">
        <f t="shared" si="9"/>
        <v>0.8571428571428571</v>
      </c>
      <c r="P319" s="172"/>
      <c r="Q319" s="31"/>
    </row>
    <row r="320" spans="9:17" ht="25.5">
      <c r="I320" s="175" t="s">
        <v>485</v>
      </c>
      <c r="J320" s="78">
        <v>39</v>
      </c>
      <c r="K320" s="78">
        <v>45</v>
      </c>
      <c r="L320" s="78">
        <v>7</v>
      </c>
      <c r="M320" s="78">
        <v>0</v>
      </c>
      <c r="N320" s="90">
        <f t="shared" si="8"/>
        <v>91</v>
      </c>
      <c r="O320" s="177">
        <f t="shared" si="9"/>
        <v>0.9230769230769231</v>
      </c>
      <c r="P320" s="172"/>
      <c r="Q320" s="31"/>
    </row>
    <row r="321" spans="9:17" ht="25.5">
      <c r="I321" s="175" t="s">
        <v>486</v>
      </c>
      <c r="J321" s="78">
        <v>41</v>
      </c>
      <c r="K321" s="78">
        <v>42</v>
      </c>
      <c r="L321" s="78">
        <v>4</v>
      </c>
      <c r="M321" s="78">
        <v>4</v>
      </c>
      <c r="N321" s="90">
        <f t="shared" si="8"/>
        <v>91</v>
      </c>
      <c r="O321" s="177">
        <f t="shared" si="9"/>
        <v>0.9120879120879121</v>
      </c>
      <c r="P321" s="172"/>
      <c r="Q321" s="31"/>
    </row>
    <row r="322" spans="9:17" ht="25.5">
      <c r="I322" s="175" t="s">
        <v>487</v>
      </c>
      <c r="J322" s="78">
        <v>37</v>
      </c>
      <c r="K322" s="78">
        <v>50</v>
      </c>
      <c r="L322" s="78">
        <v>3</v>
      </c>
      <c r="M322" s="78">
        <v>1</v>
      </c>
      <c r="N322" s="90">
        <f t="shared" si="8"/>
        <v>91</v>
      </c>
      <c r="O322" s="177">
        <f t="shared" si="9"/>
        <v>0.9560439560439561</v>
      </c>
      <c r="P322" s="172"/>
      <c r="Q322" s="31"/>
    </row>
    <row r="323" spans="9:17" ht="25.5">
      <c r="I323" s="149" t="s">
        <v>488</v>
      </c>
      <c r="J323" s="150">
        <v>22</v>
      </c>
      <c r="K323" s="150">
        <v>51</v>
      </c>
      <c r="L323" s="150">
        <v>11</v>
      </c>
      <c r="M323" s="150">
        <v>7</v>
      </c>
      <c r="N323" s="90">
        <f t="shared" si="8"/>
        <v>91</v>
      </c>
      <c r="O323" s="177">
        <f t="shared" si="9"/>
        <v>0.8021978021978022</v>
      </c>
      <c r="P323" s="172"/>
      <c r="Q323" s="31"/>
    </row>
    <row r="324" spans="8:17" ht="38.25">
      <c r="H324" s="148" t="s">
        <v>504</v>
      </c>
      <c r="I324" s="175" t="s">
        <v>456</v>
      </c>
      <c r="J324" s="78">
        <v>12</v>
      </c>
      <c r="K324" s="78">
        <v>18</v>
      </c>
      <c r="L324" s="78">
        <v>1</v>
      </c>
      <c r="M324" s="78">
        <v>0</v>
      </c>
      <c r="N324" s="90">
        <f t="shared" si="8"/>
        <v>31</v>
      </c>
      <c r="O324" s="177">
        <f t="shared" si="9"/>
        <v>0.967741935483871</v>
      </c>
      <c r="P324" s="172"/>
      <c r="Q324" s="31"/>
    </row>
    <row r="325" spans="9:17" ht="25.5">
      <c r="I325" s="149" t="s">
        <v>489</v>
      </c>
      <c r="J325" s="150">
        <v>6</v>
      </c>
      <c r="K325" s="150">
        <v>16</v>
      </c>
      <c r="L325" s="150">
        <v>9</v>
      </c>
      <c r="M325" s="150">
        <v>0</v>
      </c>
      <c r="N325" s="90">
        <f t="shared" si="8"/>
        <v>31</v>
      </c>
      <c r="O325" s="177">
        <f t="shared" si="9"/>
        <v>0.7096774193548387</v>
      </c>
      <c r="P325" s="172"/>
      <c r="Q325" s="31"/>
    </row>
    <row r="326" spans="9:17" ht="25.5">
      <c r="I326" s="175" t="s">
        <v>490</v>
      </c>
      <c r="J326" s="78">
        <v>6</v>
      </c>
      <c r="K326" s="78">
        <v>22</v>
      </c>
      <c r="L326" s="78">
        <v>3</v>
      </c>
      <c r="M326" s="78">
        <v>0</v>
      </c>
      <c r="N326" s="90">
        <f t="shared" si="8"/>
        <v>31</v>
      </c>
      <c r="O326" s="177">
        <f t="shared" si="9"/>
        <v>0.9032258064516129</v>
      </c>
      <c r="P326" s="172"/>
      <c r="Q326" s="31"/>
    </row>
    <row r="327" spans="9:17" ht="25.5">
      <c r="I327" s="149" t="s">
        <v>461</v>
      </c>
      <c r="J327" s="150">
        <v>11</v>
      </c>
      <c r="K327" s="150">
        <v>13</v>
      </c>
      <c r="L327" s="150">
        <v>7</v>
      </c>
      <c r="M327" s="150">
        <v>0</v>
      </c>
      <c r="N327" s="90">
        <f t="shared" si="8"/>
        <v>31</v>
      </c>
      <c r="O327" s="177">
        <f t="shared" si="9"/>
        <v>0.7741935483870968</v>
      </c>
      <c r="P327" s="172"/>
      <c r="Q327" s="31"/>
    </row>
    <row r="328" spans="9:17" ht="38.25">
      <c r="I328" s="175" t="s">
        <v>491</v>
      </c>
      <c r="J328" s="78">
        <v>8</v>
      </c>
      <c r="K328" s="78">
        <v>22</v>
      </c>
      <c r="L328" s="78">
        <v>1</v>
      </c>
      <c r="M328" s="78">
        <v>0</v>
      </c>
      <c r="N328" s="90">
        <f t="shared" si="8"/>
        <v>31</v>
      </c>
      <c r="O328" s="177">
        <f t="shared" si="9"/>
        <v>0.967741935483871</v>
      </c>
      <c r="P328" s="172"/>
      <c r="Q328" s="31"/>
    </row>
    <row r="329" spans="9:17" ht="25.5">
      <c r="I329" s="175" t="s">
        <v>468</v>
      </c>
      <c r="J329" s="78">
        <v>17</v>
      </c>
      <c r="K329" s="78">
        <v>14</v>
      </c>
      <c r="L329" s="78">
        <v>0</v>
      </c>
      <c r="M329" s="78">
        <v>0</v>
      </c>
      <c r="N329" s="90">
        <f t="shared" si="8"/>
        <v>31</v>
      </c>
      <c r="O329" s="177">
        <f t="shared" si="9"/>
        <v>1</v>
      </c>
      <c r="P329" s="172"/>
      <c r="Q329" s="31"/>
    </row>
    <row r="330" spans="9:17" ht="25.5">
      <c r="I330" s="175" t="s">
        <v>505</v>
      </c>
      <c r="J330" s="78">
        <v>12</v>
      </c>
      <c r="K330" s="78">
        <v>15</v>
      </c>
      <c r="L330" s="78">
        <v>3</v>
      </c>
      <c r="M330" s="78">
        <v>1</v>
      </c>
      <c r="N330" s="90">
        <f t="shared" si="8"/>
        <v>31</v>
      </c>
      <c r="O330" s="177">
        <f t="shared" si="9"/>
        <v>0.8709677419354839</v>
      </c>
      <c r="P330" s="172"/>
      <c r="Q330" s="31"/>
    </row>
    <row r="331" spans="9:17" ht="51">
      <c r="I331" s="149" t="s">
        <v>464</v>
      </c>
      <c r="J331" s="150">
        <v>7</v>
      </c>
      <c r="K331" s="150">
        <v>17</v>
      </c>
      <c r="L331" s="150">
        <v>5</v>
      </c>
      <c r="M331" s="150">
        <v>2</v>
      </c>
      <c r="N331" s="90">
        <f t="shared" si="8"/>
        <v>31</v>
      </c>
      <c r="O331" s="177">
        <f t="shared" si="9"/>
        <v>0.7741935483870968</v>
      </c>
      <c r="P331" s="172"/>
      <c r="Q331" s="31"/>
    </row>
    <row r="332" spans="9:17" ht="38.25">
      <c r="I332" s="175" t="s">
        <v>493</v>
      </c>
      <c r="J332" s="78">
        <v>11</v>
      </c>
      <c r="K332" s="78">
        <v>19</v>
      </c>
      <c r="L332" s="78">
        <v>1</v>
      </c>
      <c r="M332" s="78">
        <v>0</v>
      </c>
      <c r="N332" s="90">
        <f t="shared" si="8"/>
        <v>31</v>
      </c>
      <c r="O332" s="177">
        <f t="shared" si="9"/>
        <v>0.967741935483871</v>
      </c>
      <c r="P332" s="172"/>
      <c r="Q332" s="31"/>
    </row>
    <row r="333" spans="9:17" ht="38.25">
      <c r="I333" s="175" t="s">
        <v>494</v>
      </c>
      <c r="J333" s="78">
        <v>9</v>
      </c>
      <c r="K333" s="78">
        <v>17</v>
      </c>
      <c r="L333" s="78">
        <v>4</v>
      </c>
      <c r="M333" s="78">
        <v>1</v>
      </c>
      <c r="N333" s="90">
        <f t="shared" si="8"/>
        <v>31</v>
      </c>
      <c r="O333" s="177">
        <f t="shared" si="9"/>
        <v>0.8387096774193549</v>
      </c>
      <c r="P333" s="172"/>
      <c r="Q333" s="31"/>
    </row>
    <row r="334" spans="9:17" ht="25.5">
      <c r="I334" s="175" t="s">
        <v>495</v>
      </c>
      <c r="J334" s="78">
        <v>7</v>
      </c>
      <c r="K334" s="78">
        <v>23</v>
      </c>
      <c r="L334" s="78">
        <v>1</v>
      </c>
      <c r="M334" s="78">
        <v>0</v>
      </c>
      <c r="N334" s="90">
        <f t="shared" si="8"/>
        <v>31</v>
      </c>
      <c r="O334" s="177">
        <f t="shared" si="9"/>
        <v>0.967741935483871</v>
      </c>
      <c r="P334" s="172"/>
      <c r="Q334" s="31"/>
    </row>
    <row r="335" spans="9:17" ht="25.5">
      <c r="I335" s="149" t="s">
        <v>496</v>
      </c>
      <c r="J335" s="150">
        <v>6</v>
      </c>
      <c r="K335" s="150">
        <v>17</v>
      </c>
      <c r="L335" s="150">
        <v>7</v>
      </c>
      <c r="M335" s="150">
        <v>1</v>
      </c>
      <c r="N335" s="90">
        <f t="shared" si="8"/>
        <v>31</v>
      </c>
      <c r="O335" s="177">
        <f t="shared" si="9"/>
        <v>0.7419354838709677</v>
      </c>
      <c r="P335" s="172"/>
      <c r="Q335" s="31"/>
    </row>
    <row r="336" spans="9:17" ht="38.25">
      <c r="I336" s="175" t="s">
        <v>497</v>
      </c>
      <c r="J336" s="78">
        <v>9</v>
      </c>
      <c r="K336" s="78">
        <v>19</v>
      </c>
      <c r="L336" s="78">
        <v>3</v>
      </c>
      <c r="M336" s="78">
        <v>0</v>
      </c>
      <c r="N336" s="90">
        <f t="shared" si="8"/>
        <v>31</v>
      </c>
      <c r="O336" s="177">
        <f t="shared" si="9"/>
        <v>0.9032258064516129</v>
      </c>
      <c r="P336" s="172"/>
      <c r="Q336" s="31"/>
    </row>
    <row r="337" spans="9:17" ht="38.25">
      <c r="I337" s="175" t="s">
        <v>498</v>
      </c>
      <c r="J337" s="78">
        <v>12</v>
      </c>
      <c r="K337" s="78">
        <v>17</v>
      </c>
      <c r="L337" s="78">
        <v>2</v>
      </c>
      <c r="M337" s="78">
        <v>0</v>
      </c>
      <c r="N337" s="90">
        <f t="shared" si="8"/>
        <v>31</v>
      </c>
      <c r="O337" s="177">
        <f t="shared" si="9"/>
        <v>0.9354838709677419</v>
      </c>
      <c r="P337" s="172"/>
      <c r="Q337" s="31"/>
    </row>
    <row r="338" spans="9:17" ht="25.5">
      <c r="I338" s="175" t="s">
        <v>499</v>
      </c>
      <c r="J338" s="78">
        <v>10</v>
      </c>
      <c r="K338" s="78">
        <v>20</v>
      </c>
      <c r="L338" s="78">
        <v>1</v>
      </c>
      <c r="M338" s="78">
        <v>0</v>
      </c>
      <c r="N338" s="90">
        <f t="shared" si="8"/>
        <v>31</v>
      </c>
      <c r="O338" s="177">
        <f t="shared" si="9"/>
        <v>0.967741935483871</v>
      </c>
      <c r="P338" s="172"/>
      <c r="Q338" s="31"/>
    </row>
    <row r="339" spans="9:17" ht="25.5">
      <c r="I339" s="175" t="s">
        <v>500</v>
      </c>
      <c r="J339" s="78">
        <v>17</v>
      </c>
      <c r="K339" s="78">
        <v>13</v>
      </c>
      <c r="L339" s="78">
        <v>1</v>
      </c>
      <c r="M339" s="78">
        <v>0</v>
      </c>
      <c r="N339" s="90">
        <f t="shared" si="8"/>
        <v>31</v>
      </c>
      <c r="O339" s="177">
        <f t="shared" si="9"/>
        <v>0.967741935483871</v>
      </c>
      <c r="P339" s="172"/>
      <c r="Q339" s="31"/>
    </row>
    <row r="340" spans="9:17" ht="38.25">
      <c r="I340" s="175" t="s">
        <v>501</v>
      </c>
      <c r="J340" s="78">
        <v>9</v>
      </c>
      <c r="K340" s="78">
        <v>20</v>
      </c>
      <c r="L340" s="78">
        <v>2</v>
      </c>
      <c r="M340" s="78">
        <v>0</v>
      </c>
      <c r="N340" s="90">
        <f t="shared" si="8"/>
        <v>31</v>
      </c>
      <c r="O340" s="177">
        <f t="shared" si="9"/>
        <v>0.9354838709677419</v>
      </c>
      <c r="P340" s="172"/>
      <c r="Q340" s="31"/>
    </row>
    <row r="341" spans="9:17" ht="25.5">
      <c r="I341" s="175" t="s">
        <v>506</v>
      </c>
      <c r="J341" s="78">
        <v>16</v>
      </c>
      <c r="K341" s="78">
        <v>10</v>
      </c>
      <c r="L341" s="78">
        <v>5</v>
      </c>
      <c r="M341" s="78">
        <v>0</v>
      </c>
      <c r="N341" s="90">
        <f t="shared" si="8"/>
        <v>31</v>
      </c>
      <c r="O341" s="177">
        <f t="shared" si="9"/>
        <v>0.8387096774193549</v>
      </c>
      <c r="P341" s="172"/>
      <c r="Q341" s="31"/>
    </row>
    <row r="342" spans="9:17" ht="15">
      <c r="I342" s="175" t="s">
        <v>507</v>
      </c>
      <c r="J342" s="78">
        <v>21</v>
      </c>
      <c r="K342" s="78">
        <v>10</v>
      </c>
      <c r="L342" s="78">
        <v>0</v>
      </c>
      <c r="M342" s="78">
        <v>0</v>
      </c>
      <c r="N342" s="90">
        <f t="shared" si="8"/>
        <v>31</v>
      </c>
      <c r="O342" s="177">
        <f t="shared" si="9"/>
        <v>1</v>
      </c>
      <c r="P342" s="172"/>
      <c r="Q342" s="31"/>
    </row>
    <row r="343" spans="9:17" ht="25.5">
      <c r="I343" s="149" t="s">
        <v>471</v>
      </c>
      <c r="J343" s="150">
        <v>13</v>
      </c>
      <c r="K343" s="150">
        <v>10</v>
      </c>
      <c r="L343" s="150">
        <v>3</v>
      </c>
      <c r="M343" s="150">
        <v>5</v>
      </c>
      <c r="N343" s="90">
        <f t="shared" si="8"/>
        <v>31</v>
      </c>
      <c r="O343" s="177">
        <f t="shared" si="9"/>
        <v>0.7419354838709677</v>
      </c>
      <c r="P343" s="172"/>
      <c r="Q343" s="31"/>
    </row>
    <row r="344" spans="9:17" ht="25.5">
      <c r="I344" s="175" t="s">
        <v>472</v>
      </c>
      <c r="J344" s="78">
        <v>15</v>
      </c>
      <c r="K344" s="78">
        <v>15</v>
      </c>
      <c r="L344" s="78">
        <v>1</v>
      </c>
      <c r="M344" s="78">
        <v>0</v>
      </c>
      <c r="N344" s="90">
        <f t="shared" si="8"/>
        <v>31</v>
      </c>
      <c r="O344" s="177">
        <f t="shared" si="9"/>
        <v>0.967741935483871</v>
      </c>
      <c r="P344" s="172"/>
      <c r="Q344" s="31"/>
    </row>
    <row r="345" spans="9:17" ht="25.5">
      <c r="I345" s="175" t="s">
        <v>473</v>
      </c>
      <c r="J345" s="78">
        <v>13</v>
      </c>
      <c r="K345" s="78">
        <v>14</v>
      </c>
      <c r="L345" s="78">
        <v>4</v>
      </c>
      <c r="M345" s="78">
        <v>0</v>
      </c>
      <c r="N345" s="90">
        <f t="shared" si="8"/>
        <v>31</v>
      </c>
      <c r="O345" s="177">
        <f t="shared" si="9"/>
        <v>0.8709677419354839</v>
      </c>
      <c r="P345" s="172"/>
      <c r="Q345" s="31"/>
    </row>
    <row r="346" spans="9:17" ht="25.5">
      <c r="I346" s="175" t="s">
        <v>474</v>
      </c>
      <c r="J346" s="78">
        <v>25</v>
      </c>
      <c r="K346" s="78">
        <v>4</v>
      </c>
      <c r="L346" s="78">
        <v>2</v>
      </c>
      <c r="M346" s="78">
        <v>0</v>
      </c>
      <c r="N346" s="90">
        <f t="shared" si="8"/>
        <v>31</v>
      </c>
      <c r="O346" s="177">
        <f t="shared" si="9"/>
        <v>0.9354838709677419</v>
      </c>
      <c r="P346" s="172"/>
      <c r="Q346" s="31"/>
    </row>
    <row r="347" spans="9:17" ht="25.5">
      <c r="I347" s="175" t="s">
        <v>475</v>
      </c>
      <c r="J347" s="78">
        <v>15</v>
      </c>
      <c r="K347" s="78">
        <v>13</v>
      </c>
      <c r="L347" s="78">
        <v>3</v>
      </c>
      <c r="M347" s="78">
        <v>0</v>
      </c>
      <c r="N347" s="90">
        <f t="shared" si="8"/>
        <v>31</v>
      </c>
      <c r="O347" s="177">
        <f t="shared" si="9"/>
        <v>0.9032258064516129</v>
      </c>
      <c r="P347" s="172"/>
      <c r="Q347" s="31"/>
    </row>
    <row r="348" spans="9:17" ht="25.5">
      <c r="I348" s="149" t="s">
        <v>476</v>
      </c>
      <c r="J348" s="150">
        <v>15</v>
      </c>
      <c r="K348" s="150">
        <v>6</v>
      </c>
      <c r="L348" s="150">
        <v>8</v>
      </c>
      <c r="M348" s="150">
        <v>2</v>
      </c>
      <c r="N348" s="90">
        <f t="shared" si="8"/>
        <v>31</v>
      </c>
      <c r="O348" s="177">
        <f t="shared" si="9"/>
        <v>0.6774193548387096</v>
      </c>
      <c r="P348" s="172"/>
      <c r="Q348" s="31"/>
    </row>
    <row r="349" spans="9:17" ht="25.5">
      <c r="I349" s="175" t="s">
        <v>477</v>
      </c>
      <c r="J349" s="78">
        <v>15</v>
      </c>
      <c r="K349" s="78">
        <v>10</v>
      </c>
      <c r="L349" s="78">
        <v>1</v>
      </c>
      <c r="M349" s="78">
        <v>5</v>
      </c>
      <c r="N349" s="90">
        <f t="shared" si="8"/>
        <v>31</v>
      </c>
      <c r="O349" s="177">
        <f t="shared" si="9"/>
        <v>0.8064516129032258</v>
      </c>
      <c r="P349" s="172"/>
      <c r="Q349" s="31"/>
    </row>
    <row r="350" spans="9:17" ht="25.5">
      <c r="I350" s="175" t="s">
        <v>478</v>
      </c>
      <c r="J350" s="78">
        <v>13</v>
      </c>
      <c r="K350" s="78">
        <v>16</v>
      </c>
      <c r="L350" s="78">
        <v>2</v>
      </c>
      <c r="M350" s="78">
        <v>0</v>
      </c>
      <c r="N350" s="90">
        <f aca="true" t="shared" si="10" ref="N350:N381">M350+L350+K350+J350</f>
        <v>31</v>
      </c>
      <c r="O350" s="177">
        <f aca="true" t="shared" si="11" ref="O350:O381">(J350+K350)/N350</f>
        <v>0.9354838709677419</v>
      </c>
      <c r="P350" s="172"/>
      <c r="Q350" s="31"/>
    </row>
    <row r="351" spans="9:17" ht="25.5">
      <c r="I351" s="175" t="s">
        <v>479</v>
      </c>
      <c r="J351" s="78">
        <v>21</v>
      </c>
      <c r="K351" s="78">
        <v>8</v>
      </c>
      <c r="L351" s="78">
        <v>1</v>
      </c>
      <c r="M351" s="78">
        <v>1</v>
      </c>
      <c r="N351" s="90">
        <f t="shared" si="10"/>
        <v>31</v>
      </c>
      <c r="O351" s="177">
        <f t="shared" si="11"/>
        <v>0.9354838709677419</v>
      </c>
      <c r="P351" s="172"/>
      <c r="Q351" s="31"/>
    </row>
    <row r="352" spans="9:17" ht="25.5">
      <c r="I352" s="175" t="s">
        <v>480</v>
      </c>
      <c r="J352" s="78">
        <v>11</v>
      </c>
      <c r="K352" s="78">
        <v>20</v>
      </c>
      <c r="L352" s="78">
        <v>0</v>
      </c>
      <c r="M352" s="78">
        <v>0</v>
      </c>
      <c r="N352" s="90">
        <f t="shared" si="10"/>
        <v>31</v>
      </c>
      <c r="O352" s="177">
        <f t="shared" si="11"/>
        <v>1</v>
      </c>
      <c r="P352" s="172"/>
      <c r="Q352" s="31"/>
    </row>
    <row r="353" spans="9:17" ht="25.5">
      <c r="I353" s="175" t="s">
        <v>481</v>
      </c>
      <c r="J353" s="78">
        <v>15</v>
      </c>
      <c r="K353" s="78">
        <v>13</v>
      </c>
      <c r="L353" s="78">
        <v>1</v>
      </c>
      <c r="M353" s="78">
        <v>2</v>
      </c>
      <c r="N353" s="90">
        <f t="shared" si="10"/>
        <v>31</v>
      </c>
      <c r="O353" s="177">
        <f t="shared" si="11"/>
        <v>0.9032258064516129</v>
      </c>
      <c r="P353" s="172"/>
      <c r="Q353" s="31"/>
    </row>
    <row r="354" spans="9:17" ht="25.5">
      <c r="I354" s="175" t="s">
        <v>482</v>
      </c>
      <c r="J354" s="78">
        <v>23</v>
      </c>
      <c r="K354" s="78">
        <v>6</v>
      </c>
      <c r="L354" s="78">
        <v>2</v>
      </c>
      <c r="M354" s="78">
        <v>0</v>
      </c>
      <c r="N354" s="90">
        <f t="shared" si="10"/>
        <v>31</v>
      </c>
      <c r="O354" s="177">
        <f t="shared" si="11"/>
        <v>0.9354838709677419</v>
      </c>
      <c r="P354" s="172"/>
      <c r="Q354" s="31"/>
    </row>
    <row r="355" spans="9:17" ht="25.5">
      <c r="I355" s="175" t="s">
        <v>483</v>
      </c>
      <c r="J355" s="78">
        <v>18</v>
      </c>
      <c r="K355" s="78">
        <v>10</v>
      </c>
      <c r="L355" s="78">
        <v>2</v>
      </c>
      <c r="M355" s="78">
        <v>1</v>
      </c>
      <c r="N355" s="90">
        <f t="shared" si="10"/>
        <v>31</v>
      </c>
      <c r="O355" s="177">
        <f t="shared" si="11"/>
        <v>0.9032258064516129</v>
      </c>
      <c r="P355" s="172"/>
      <c r="Q355" s="31"/>
    </row>
    <row r="356" spans="9:17" ht="25.5">
      <c r="I356" s="175" t="s">
        <v>484</v>
      </c>
      <c r="J356" s="78">
        <v>12</v>
      </c>
      <c r="K356" s="78">
        <v>18</v>
      </c>
      <c r="L356" s="78">
        <v>1</v>
      </c>
      <c r="M356" s="78">
        <v>0</v>
      </c>
      <c r="N356" s="90">
        <f t="shared" si="10"/>
        <v>31</v>
      </c>
      <c r="O356" s="177">
        <f t="shared" si="11"/>
        <v>0.967741935483871</v>
      </c>
      <c r="P356" s="172"/>
      <c r="Q356" s="31"/>
    </row>
    <row r="357" spans="9:17" ht="25.5">
      <c r="I357" s="175" t="s">
        <v>485</v>
      </c>
      <c r="J357" s="78">
        <v>18</v>
      </c>
      <c r="K357" s="78">
        <v>13</v>
      </c>
      <c r="L357" s="78">
        <v>0</v>
      </c>
      <c r="M357" s="78">
        <v>0</v>
      </c>
      <c r="N357" s="90">
        <f t="shared" si="10"/>
        <v>31</v>
      </c>
      <c r="O357" s="177">
        <f t="shared" si="11"/>
        <v>1</v>
      </c>
      <c r="P357" s="172"/>
      <c r="Q357" s="31"/>
    </row>
    <row r="358" spans="9:17" ht="25.5">
      <c r="I358" s="175" t="s">
        <v>486</v>
      </c>
      <c r="J358" s="78">
        <v>23</v>
      </c>
      <c r="K358" s="78">
        <v>8</v>
      </c>
      <c r="L358" s="78">
        <v>0</v>
      </c>
      <c r="M358" s="78">
        <v>0</v>
      </c>
      <c r="N358" s="90">
        <f t="shared" si="10"/>
        <v>31</v>
      </c>
      <c r="O358" s="177">
        <f t="shared" si="11"/>
        <v>1</v>
      </c>
      <c r="P358" s="172"/>
      <c r="Q358" s="31"/>
    </row>
    <row r="359" spans="9:17" ht="25.5">
      <c r="I359" s="175" t="s">
        <v>487</v>
      </c>
      <c r="J359" s="78">
        <v>12</v>
      </c>
      <c r="K359" s="78">
        <v>18</v>
      </c>
      <c r="L359" s="78">
        <v>1</v>
      </c>
      <c r="M359" s="78">
        <v>0</v>
      </c>
      <c r="N359" s="90">
        <f t="shared" si="10"/>
        <v>31</v>
      </c>
      <c r="O359" s="177">
        <f t="shared" si="11"/>
        <v>0.967741935483871</v>
      </c>
      <c r="P359" s="172"/>
      <c r="Q359" s="31"/>
    </row>
    <row r="360" spans="9:17" ht="25.5">
      <c r="I360" s="175" t="s">
        <v>488</v>
      </c>
      <c r="J360" s="78">
        <v>5</v>
      </c>
      <c r="K360" s="78">
        <v>20</v>
      </c>
      <c r="L360" s="78">
        <v>2</v>
      </c>
      <c r="M360" s="78">
        <v>4</v>
      </c>
      <c r="N360" s="90">
        <f t="shared" si="10"/>
        <v>31</v>
      </c>
      <c r="O360" s="177">
        <f t="shared" si="11"/>
        <v>0.8064516129032258</v>
      </c>
      <c r="P360" s="172"/>
      <c r="Q360" s="31"/>
    </row>
    <row r="361" spans="8:17" ht="25.5">
      <c r="H361" s="156" t="s">
        <v>402</v>
      </c>
      <c r="I361" s="175" t="s">
        <v>508</v>
      </c>
      <c r="J361" s="78">
        <v>12</v>
      </c>
      <c r="K361" s="78">
        <v>16</v>
      </c>
      <c r="L361" s="78">
        <v>5</v>
      </c>
      <c r="M361" s="78">
        <v>0</v>
      </c>
      <c r="N361" s="90">
        <f t="shared" si="10"/>
        <v>33</v>
      </c>
      <c r="O361" s="177">
        <f t="shared" si="11"/>
        <v>0.8484848484848485</v>
      </c>
      <c r="P361" s="172"/>
      <c r="Q361" s="31"/>
    </row>
    <row r="362" spans="8:17" ht="25.5">
      <c r="H362" s="157"/>
      <c r="I362" s="149" t="s">
        <v>509</v>
      </c>
      <c r="J362" s="150">
        <v>10</v>
      </c>
      <c r="K362" s="150">
        <v>15</v>
      </c>
      <c r="L362" s="150">
        <v>7</v>
      </c>
      <c r="M362" s="150">
        <v>1</v>
      </c>
      <c r="N362" s="90">
        <f t="shared" si="10"/>
        <v>33</v>
      </c>
      <c r="O362" s="177">
        <f t="shared" si="11"/>
        <v>0.7575757575757576</v>
      </c>
      <c r="P362" s="172"/>
      <c r="Q362" s="31"/>
    </row>
    <row r="363" spans="8:17" ht="38.25">
      <c r="H363" s="157"/>
      <c r="I363" s="179" t="s">
        <v>510</v>
      </c>
      <c r="J363" s="180">
        <v>6</v>
      </c>
      <c r="K363" s="180">
        <v>8</v>
      </c>
      <c r="L363" s="180">
        <v>13</v>
      </c>
      <c r="M363" s="180">
        <v>6</v>
      </c>
      <c r="N363" s="90">
        <f t="shared" si="10"/>
        <v>33</v>
      </c>
      <c r="O363" s="177">
        <f t="shared" si="11"/>
        <v>0.42424242424242425</v>
      </c>
      <c r="P363" s="172"/>
      <c r="Q363" s="31"/>
    </row>
    <row r="364" spans="8:17" ht="25.5">
      <c r="H364" s="157"/>
      <c r="I364" s="179" t="s">
        <v>406</v>
      </c>
      <c r="J364" s="180">
        <v>8</v>
      </c>
      <c r="K364" s="180">
        <v>13</v>
      </c>
      <c r="L364" s="180">
        <v>9</v>
      </c>
      <c r="M364" s="180">
        <v>3</v>
      </c>
      <c r="N364" s="90">
        <f t="shared" si="10"/>
        <v>33</v>
      </c>
      <c r="O364" s="177">
        <f t="shared" si="11"/>
        <v>0.6363636363636364</v>
      </c>
      <c r="P364" s="172"/>
      <c r="Q364" s="31"/>
    </row>
    <row r="365" spans="8:17" ht="51">
      <c r="H365" s="157"/>
      <c r="I365" s="149" t="s">
        <v>511</v>
      </c>
      <c r="J365" s="150">
        <v>6</v>
      </c>
      <c r="K365" s="150">
        <v>20</v>
      </c>
      <c r="L365" s="150">
        <v>7</v>
      </c>
      <c r="M365" s="150">
        <v>0</v>
      </c>
      <c r="N365" s="90">
        <f t="shared" si="10"/>
        <v>33</v>
      </c>
      <c r="O365" s="177">
        <f t="shared" si="11"/>
        <v>0.7878787878787878</v>
      </c>
      <c r="P365" s="172"/>
      <c r="Q365" s="31"/>
    </row>
    <row r="366" spans="8:17" ht="51">
      <c r="H366" s="157"/>
      <c r="I366" s="179" t="s">
        <v>512</v>
      </c>
      <c r="J366" s="180">
        <v>6</v>
      </c>
      <c r="K366" s="180">
        <v>15</v>
      </c>
      <c r="L366" s="180">
        <v>7</v>
      </c>
      <c r="M366" s="180">
        <v>5</v>
      </c>
      <c r="N366" s="90">
        <f t="shared" si="10"/>
        <v>33</v>
      </c>
      <c r="O366" s="177">
        <f t="shared" si="11"/>
        <v>0.6363636363636364</v>
      </c>
      <c r="P366" s="172"/>
      <c r="Q366" s="31"/>
    </row>
    <row r="367" spans="8:17" ht="25.5">
      <c r="H367" s="157"/>
      <c r="I367" s="179" t="s">
        <v>513</v>
      </c>
      <c r="J367" s="180">
        <v>6</v>
      </c>
      <c r="K367" s="180">
        <v>9</v>
      </c>
      <c r="L367" s="180">
        <v>12</v>
      </c>
      <c r="M367" s="180">
        <v>6</v>
      </c>
      <c r="N367" s="90">
        <f t="shared" si="10"/>
        <v>33</v>
      </c>
      <c r="O367" s="177">
        <f t="shared" si="11"/>
        <v>0.45454545454545453</v>
      </c>
      <c r="P367" s="172"/>
      <c r="Q367" s="31"/>
    </row>
    <row r="368" spans="8:17" ht="38.25">
      <c r="H368" s="157"/>
      <c r="I368" s="179" t="s">
        <v>514</v>
      </c>
      <c r="J368" s="180">
        <v>7</v>
      </c>
      <c r="K368" s="180">
        <v>12</v>
      </c>
      <c r="L368" s="180">
        <v>7</v>
      </c>
      <c r="M368" s="180">
        <v>7</v>
      </c>
      <c r="N368" s="90">
        <f t="shared" si="10"/>
        <v>33</v>
      </c>
      <c r="O368" s="177">
        <f t="shared" si="11"/>
        <v>0.5757575757575758</v>
      </c>
      <c r="P368" s="172"/>
      <c r="Q368" s="31"/>
    </row>
    <row r="369" spans="8:17" ht="38.25">
      <c r="H369" s="157"/>
      <c r="I369" s="179" t="s">
        <v>515</v>
      </c>
      <c r="J369" s="180">
        <v>4</v>
      </c>
      <c r="K369" s="180">
        <v>19</v>
      </c>
      <c r="L369" s="180">
        <v>8</v>
      </c>
      <c r="M369" s="180">
        <v>2</v>
      </c>
      <c r="N369" s="90">
        <f t="shared" si="10"/>
        <v>33</v>
      </c>
      <c r="O369" s="177">
        <f t="shared" si="11"/>
        <v>0.696969696969697</v>
      </c>
      <c r="P369" s="172"/>
      <c r="Q369" s="31"/>
    </row>
    <row r="370" spans="8:17" ht="25.5">
      <c r="H370" s="157"/>
      <c r="I370" s="149" t="s">
        <v>516</v>
      </c>
      <c r="J370" s="150">
        <v>8</v>
      </c>
      <c r="K370" s="150">
        <v>17</v>
      </c>
      <c r="L370" s="150">
        <v>7</v>
      </c>
      <c r="M370" s="150">
        <v>1</v>
      </c>
      <c r="N370" s="90">
        <f t="shared" si="10"/>
        <v>33</v>
      </c>
      <c r="O370" s="177">
        <f t="shared" si="11"/>
        <v>0.7575757575757576</v>
      </c>
      <c r="P370" s="172"/>
      <c r="Q370" s="31"/>
    </row>
    <row r="371" spans="8:17" ht="51">
      <c r="H371" s="157"/>
      <c r="I371" s="179" t="s">
        <v>517</v>
      </c>
      <c r="J371" s="180">
        <v>6</v>
      </c>
      <c r="K371" s="180">
        <v>17</v>
      </c>
      <c r="L371" s="180">
        <v>7</v>
      </c>
      <c r="M371" s="180">
        <v>3</v>
      </c>
      <c r="N371" s="90">
        <f t="shared" si="10"/>
        <v>33</v>
      </c>
      <c r="O371" s="177">
        <f t="shared" si="11"/>
        <v>0.696969696969697</v>
      </c>
      <c r="P371" s="172"/>
      <c r="Q371" s="31"/>
    </row>
    <row r="372" spans="9:17" ht="25.5">
      <c r="I372" s="179" t="s">
        <v>518</v>
      </c>
      <c r="J372" s="180">
        <v>7</v>
      </c>
      <c r="K372" s="180">
        <v>14</v>
      </c>
      <c r="L372" s="180">
        <v>9</v>
      </c>
      <c r="M372" s="180">
        <v>3</v>
      </c>
      <c r="N372" s="90">
        <f t="shared" si="10"/>
        <v>33</v>
      </c>
      <c r="O372" s="177">
        <f t="shared" si="11"/>
        <v>0.6363636363636364</v>
      </c>
      <c r="P372" s="172"/>
      <c r="Q372" s="31"/>
    </row>
    <row r="373" spans="9:17" ht="25.5">
      <c r="I373" s="175" t="s">
        <v>469</v>
      </c>
      <c r="J373" s="78">
        <v>9</v>
      </c>
      <c r="K373" s="78">
        <v>16</v>
      </c>
      <c r="L373" s="78">
        <v>4</v>
      </c>
      <c r="M373" s="78">
        <v>4</v>
      </c>
      <c r="N373" s="90">
        <f t="shared" si="10"/>
        <v>33</v>
      </c>
      <c r="O373" s="177">
        <f t="shared" si="11"/>
        <v>0.7575757575757576</v>
      </c>
      <c r="P373" s="172"/>
      <c r="Q373" s="31"/>
    </row>
    <row r="374" spans="9:17" ht="38.25">
      <c r="I374" s="175" t="s">
        <v>519</v>
      </c>
      <c r="J374" s="78">
        <v>15</v>
      </c>
      <c r="K374" s="78">
        <v>14</v>
      </c>
      <c r="L374" s="78">
        <v>5</v>
      </c>
      <c r="M374" s="78">
        <v>0</v>
      </c>
      <c r="N374" s="90">
        <f t="shared" si="10"/>
        <v>34</v>
      </c>
      <c r="O374" s="177">
        <f t="shared" si="11"/>
        <v>0.8529411764705882</v>
      </c>
      <c r="P374" s="172"/>
      <c r="Q374" s="31"/>
    </row>
    <row r="375" spans="9:17" ht="25.5">
      <c r="I375" s="175" t="s">
        <v>461</v>
      </c>
      <c r="J375" s="78">
        <v>14</v>
      </c>
      <c r="K375" s="78">
        <v>14</v>
      </c>
      <c r="L375" s="78">
        <v>5</v>
      </c>
      <c r="M375" s="78">
        <v>0</v>
      </c>
      <c r="N375" s="90">
        <f t="shared" si="10"/>
        <v>33</v>
      </c>
      <c r="O375" s="177">
        <f t="shared" si="11"/>
        <v>0.8484848484848485</v>
      </c>
      <c r="P375" s="172"/>
      <c r="Q375" s="31"/>
    </row>
    <row r="376" spans="9:17" ht="25.5">
      <c r="I376" s="179" t="s">
        <v>520</v>
      </c>
      <c r="J376" s="180">
        <v>8</v>
      </c>
      <c r="K376" s="180">
        <v>10</v>
      </c>
      <c r="L376" s="180">
        <v>11</v>
      </c>
      <c r="M376" s="180">
        <v>4</v>
      </c>
      <c r="N376" s="90">
        <f t="shared" si="10"/>
        <v>33</v>
      </c>
      <c r="O376" s="177">
        <f t="shared" si="11"/>
        <v>0.5454545454545454</v>
      </c>
      <c r="P376" s="172"/>
      <c r="Q376" s="31"/>
    </row>
    <row r="377" spans="9:17" ht="15">
      <c r="I377" s="179" t="s">
        <v>521</v>
      </c>
      <c r="J377" s="180">
        <v>6</v>
      </c>
      <c r="K377" s="180">
        <v>14</v>
      </c>
      <c r="L377" s="180">
        <v>11</v>
      </c>
      <c r="M377" s="180">
        <v>2</v>
      </c>
      <c r="N377" s="90">
        <f t="shared" si="10"/>
        <v>33</v>
      </c>
      <c r="O377" s="177">
        <f t="shared" si="11"/>
        <v>0.6060606060606061</v>
      </c>
      <c r="P377" s="172"/>
      <c r="Q377" s="31"/>
    </row>
    <row r="378" spans="9:17" ht="25.5">
      <c r="I378" s="179" t="s">
        <v>496</v>
      </c>
      <c r="J378" s="180">
        <v>9</v>
      </c>
      <c r="K378" s="180">
        <v>12</v>
      </c>
      <c r="L378" s="180">
        <v>11</v>
      </c>
      <c r="M378" s="180">
        <v>1</v>
      </c>
      <c r="N378" s="90">
        <f t="shared" si="10"/>
        <v>33</v>
      </c>
      <c r="O378" s="177">
        <f t="shared" si="11"/>
        <v>0.6363636363636364</v>
      </c>
      <c r="P378" s="172"/>
      <c r="Q378" s="31"/>
    </row>
    <row r="379" spans="9:17" ht="25.5">
      <c r="I379" s="149" t="s">
        <v>500</v>
      </c>
      <c r="J379" s="150">
        <v>4</v>
      </c>
      <c r="K379" s="150">
        <v>16</v>
      </c>
      <c r="L379" s="150">
        <v>7</v>
      </c>
      <c r="M379" s="150">
        <v>6</v>
      </c>
      <c r="N379" s="90">
        <f t="shared" si="10"/>
        <v>33</v>
      </c>
      <c r="O379" s="177">
        <f t="shared" si="11"/>
        <v>0.6060606060606061</v>
      </c>
      <c r="P379" s="172"/>
      <c r="Q379" s="31"/>
    </row>
    <row r="380" spans="9:17" ht="38.25">
      <c r="I380" s="175" t="s">
        <v>501</v>
      </c>
      <c r="J380" s="78">
        <v>9</v>
      </c>
      <c r="K380" s="78">
        <v>17</v>
      </c>
      <c r="L380" s="78">
        <v>5</v>
      </c>
      <c r="M380" s="78">
        <v>2</v>
      </c>
      <c r="N380" s="90">
        <f t="shared" si="10"/>
        <v>33</v>
      </c>
      <c r="O380" s="177">
        <f t="shared" si="11"/>
        <v>0.7878787878787878</v>
      </c>
      <c r="P380" s="172"/>
      <c r="Q380" s="31"/>
    </row>
    <row r="381" spans="9:17" ht="15">
      <c r="I381" s="175" t="s">
        <v>507</v>
      </c>
      <c r="J381" s="78">
        <v>12</v>
      </c>
      <c r="K381" s="78">
        <v>17</v>
      </c>
      <c r="L381" s="78">
        <v>3</v>
      </c>
      <c r="M381" s="78">
        <v>1</v>
      </c>
      <c r="N381" s="90">
        <f t="shared" si="10"/>
        <v>33</v>
      </c>
      <c r="O381" s="177">
        <f t="shared" si="11"/>
        <v>0.8787878787878788</v>
      </c>
      <c r="P381" s="172"/>
      <c r="Q381" s="31"/>
    </row>
    <row r="382" spans="14:15" ht="15">
      <c r="N382" s="181" t="s">
        <v>523</v>
      </c>
      <c r="O382" s="182">
        <f>AVERAGE(O221:O381)</f>
        <v>0.831244374346231</v>
      </c>
    </row>
  </sheetData>
  <mergeCells count="34">
    <mergeCell ref="B8:D8"/>
    <mergeCell ref="E8:G8"/>
    <mergeCell ref="A9:G9"/>
    <mergeCell ref="A10:G10"/>
    <mergeCell ref="A17:C18"/>
    <mergeCell ref="D17:G18"/>
    <mergeCell ref="A11:G11"/>
    <mergeCell ref="A16:C16"/>
    <mergeCell ref="D16:G16"/>
    <mergeCell ref="A12:G12"/>
    <mergeCell ref="A13:C13"/>
    <mergeCell ref="D13:G13"/>
    <mergeCell ref="A14:C15"/>
    <mergeCell ref="D14:G15"/>
    <mergeCell ref="A1:G1"/>
    <mergeCell ref="A2:G5"/>
    <mergeCell ref="A6:G6"/>
    <mergeCell ref="B7:D7"/>
    <mergeCell ref="E7:G7"/>
    <mergeCell ref="A19:G19"/>
    <mergeCell ref="I219:I220"/>
    <mergeCell ref="J219:M219"/>
    <mergeCell ref="I218:M218"/>
    <mergeCell ref="I34:N34"/>
    <mergeCell ref="I35:I36"/>
    <mergeCell ref="J35:N35"/>
    <mergeCell ref="J216:N216"/>
    <mergeCell ref="B30:F30"/>
    <mergeCell ref="B31:F31"/>
    <mergeCell ref="B24:C24"/>
    <mergeCell ref="A25:G25"/>
    <mergeCell ref="A26:G27"/>
    <mergeCell ref="A28:H28"/>
    <mergeCell ref="B29:F29"/>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00 JA65500 SW65500 ACS65500 AMO65500 AWK65500 BGG65500 BQC65500 BZY65500 CJU65500 CTQ65500 DDM65500 DNI65500 DXE65500 EHA65500 EQW65500 FAS65500 FKO65500 FUK65500 GEG65500 GOC65500 GXY65500 HHU65500 HRQ65500 IBM65500 ILI65500 IVE65500 JFA65500 JOW65500 JYS65500 KIO65500 KSK65500 LCG65500 LMC65500 LVY65500 MFU65500">
      <formula1>$I$2:$I$8</formula1>
    </dataValidation>
    <dataValidation type="list" allowBlank="1" showInputMessage="1" showErrorMessage="1" sqref="MPQ65500 MZM65500 NJI65500 NTE65500 ODA65500 OMW65500 OWS65500 PGO65500 PQK65500 QAG65500 QKC65500 QTY65500 RDU65500 RNQ65500 RXM65500 SHI65500 SRE65500 TBA65500 TKW65500 TUS65500 UEO65500 UOK65500 UYG65500 VIC65500 VRY65500 WBU65500 WLQ65500 WVM65500 E131036 JA131036 SW131036 ACS131036 AMO131036 AWK131036 BGG131036 BQC131036 BZY131036 CJU131036 CTQ131036 DDM131036 DNI131036 DXE131036 EHA131036 EQW131036 FAS131036 FKO131036 FUK131036 GEG131036 GOC131036 GXY131036 HHU131036 HRQ131036 IBM131036 ILI131036 IVE131036 JFA131036 JOW131036 JYS131036 KIO131036 KSK131036 LCG131036 LMC131036 LVY131036 MFU131036 MPQ131036 MZM131036 NJI131036 NTE131036 ODA131036 OMW131036 OWS131036 PGO131036 PQK131036 QAG131036 QKC131036 QTY131036 RDU131036 RNQ131036 RXM131036 SHI131036 SRE131036 TBA131036 TKW131036 TUS131036 UEO131036 UOK131036 UYG131036 VIC131036 VRY131036 WBU131036 WLQ131036 WVM131036 E196572 JA196572 SW196572 ACS196572 AMO196572 AWK196572 BGG196572 BQC196572">
      <formula1>$I$2:$I$8</formula1>
    </dataValidation>
    <dataValidation type="list" allowBlank="1" showInputMessage="1" showErrorMessage="1" sqref="BZY196572 CJU196572 CTQ196572 DDM196572 DNI196572 DXE196572 EHA196572 EQW196572 FAS196572 FKO196572 FUK196572 GEG196572 GOC196572 GXY196572 HHU196572 HRQ196572 IBM196572 ILI196572 IVE196572 JFA196572 JOW196572 JYS196572 KIO196572 KSK196572 LCG196572 LMC196572 LVY196572 MFU196572 MPQ196572 MZM196572 NJI196572 NTE196572 ODA196572 OMW196572 OWS196572 PGO196572 PQK196572 QAG196572 QKC196572 QTY196572 RDU196572 RNQ196572 RXM196572 SHI196572 SRE196572 TBA196572 TKW196572 TUS196572 UEO196572 UOK196572 UYG196572 VIC196572 VRY196572 WBU196572 WLQ196572 WVM196572 E262108 JA262108 SW262108 ACS262108 AMO262108 AWK262108 BGG262108 BQC262108 BZY262108 CJU262108 CTQ262108 DDM262108 DNI262108 DXE262108 EHA262108 EQW262108 FAS262108 FKO262108 FUK262108 GEG262108 GOC262108 GXY262108 HHU262108 HRQ262108 IBM262108 ILI262108 IVE262108 JFA262108 JOW262108 JYS262108 KIO262108 KSK262108 LCG262108 LMC262108 LVY262108 MFU262108 MPQ262108 MZM262108 NJI262108 NTE262108 ODA262108 OMW262108 OWS262108 PGO262108">
      <formula1>$I$2:$I$8</formula1>
    </dataValidation>
    <dataValidation type="list" allowBlank="1" showInputMessage="1" showErrorMessage="1" sqref="PQK262108 QAG262108 QKC262108 QTY262108 RDU262108 RNQ262108 RXM262108 SHI262108 SRE262108 TBA262108 TKW262108 TUS262108 UEO262108 UOK262108 UYG262108 VIC262108 VRY262108 WBU262108 WLQ262108 WVM262108 E327644 JA327644 SW327644 ACS327644 AMO327644 AWK327644 BGG327644 BQC327644 BZY327644 CJU327644 CTQ327644 DDM327644 DNI327644 DXE327644 EHA327644 EQW327644 FAS327644 FKO327644 FUK327644 GEG327644 GOC327644 GXY327644 HHU327644 HRQ327644 IBM327644 ILI327644 IVE327644 JFA327644 JOW327644 JYS327644 KIO327644 KSK327644 LCG327644 LMC327644 LVY327644 MFU327644 MPQ327644 MZM327644 NJI327644 NTE327644 ODA327644 OMW327644 OWS327644 PGO327644 PQK327644 QAG327644 QKC327644 QTY327644 RDU327644 RNQ327644 RXM327644 SHI327644 SRE327644 TBA327644 TKW327644 TUS327644 UEO327644 UOK327644 UYG327644 VIC327644 VRY327644 WBU327644 WLQ327644 WVM327644 E393180 JA393180 SW393180 ACS393180 AMO393180 AWK393180 BGG393180 BQC393180 BZY393180 CJU393180 CTQ393180 DDM393180 DNI393180 DXE393180 EHA393180 EQW393180">
      <formula1>$I$2:$I$8</formula1>
    </dataValidation>
    <dataValidation type="list" allowBlank="1" showInputMessage="1" showErrorMessage="1" sqref="FAS393180 FKO393180 FUK393180 GEG393180 GOC393180 GXY393180 HHU393180 HRQ393180 IBM393180 ILI393180 IVE393180 JFA393180 JOW393180 JYS393180 KIO393180 KSK393180 LCG393180 LMC393180 LVY393180 MFU393180 MPQ393180 MZM393180 NJI393180 NTE393180 ODA393180 OMW393180 OWS393180 PGO393180 PQK393180 QAG393180 QKC393180 QTY393180 RDU393180 RNQ393180 RXM393180 SHI393180 SRE393180 TBA393180 TKW393180 TUS393180 UEO393180 UOK393180 UYG393180 VIC393180 VRY393180 WBU393180 WLQ393180 WVM393180 E458716 JA458716 SW458716 ACS458716 AMO458716 AWK458716 BGG458716 BQC458716 BZY458716 CJU458716 CTQ458716 DDM458716 DNI458716 DXE458716 EHA458716 EQW458716 FAS458716 FKO458716 FUK458716 GEG458716 GOC458716 GXY458716 HHU458716 HRQ458716 IBM458716 ILI458716 IVE458716 JFA458716 JOW458716 JYS458716 KIO458716 KSK458716 LCG458716 LMC458716 LVY458716 MFU458716 MPQ458716 MZM458716 NJI458716 NTE458716 ODA458716 OMW458716 OWS458716 PGO458716 PQK458716 QAG458716 QKC458716 QTY458716 RDU458716 RNQ458716 RXM458716 SHI458716">
      <formula1>$I$2:$I$8</formula1>
    </dataValidation>
    <dataValidation type="list" allowBlank="1" showInputMessage="1" showErrorMessage="1" sqref="SRE458716 TBA458716 TKW458716 TUS458716 UEO458716 UOK458716 UYG458716 VIC458716 VRY458716 WBU458716 WLQ458716 WVM458716 E524252 JA524252 SW524252 ACS524252 AMO524252 AWK524252 BGG524252 BQC524252 BZY524252 CJU524252 CTQ524252 DDM524252 DNI524252 DXE524252 EHA524252 EQW524252 FAS524252 FKO524252 FUK524252 GEG524252 GOC524252 GXY524252 HHU524252 HRQ524252 IBM524252 ILI524252 IVE524252 JFA524252 JOW524252 JYS524252 KIO524252 KSK524252 LCG524252 LMC524252 LVY524252 MFU524252 MPQ524252 MZM524252 NJI524252 NTE524252 ODA524252 OMW524252 OWS524252 PGO524252 PQK524252 QAG524252 QKC524252 QTY524252 RDU524252 RNQ524252 RXM524252 SHI524252 SRE524252 TBA524252 TKW524252 TUS524252 UEO524252 UOK524252 UYG524252 VIC524252 VRY524252 WBU524252 WLQ524252 WVM524252 E589788 JA589788 SW589788 ACS589788 AMO589788 AWK589788 BGG589788 BQC589788 BZY589788 CJU589788 CTQ589788 DDM589788 DNI589788 DXE589788 EHA589788 EQW589788 FAS589788 FKO589788 FUK589788 GEG589788 GOC589788 GXY589788 HHU589788 HRQ589788">
      <formula1>$I$2:$I$8</formula1>
    </dataValidation>
    <dataValidation type="list" allowBlank="1" showInputMessage="1" showErrorMessage="1" sqref="IBM589788 ILI589788 IVE589788 JFA589788 JOW589788 JYS589788 KIO589788 KSK589788 LCG589788 LMC589788 LVY589788 MFU589788 MPQ589788 MZM589788 NJI589788 NTE589788 ODA589788 OMW589788 OWS589788 PGO589788 PQK589788 QAG589788 QKC589788 QTY589788 RDU589788 RNQ589788 RXM589788 SHI589788 SRE589788 TBA589788 TKW589788 TUS589788 UEO589788 UOK589788 UYG589788 VIC589788 VRY589788 WBU589788 WLQ589788 WVM589788 E655324 JA655324 SW655324 ACS655324 AMO655324 AWK655324 BGG655324 BQC655324 BZY655324 CJU655324 CTQ655324 DDM655324 DNI655324 DXE655324 EHA655324 EQW655324 FAS655324 FKO655324 FUK655324 GEG655324 GOC655324 GXY655324 HHU655324 HRQ655324 IBM655324 ILI655324 IVE655324 JFA655324 JOW655324 JYS655324 KIO655324 KSK655324 LCG655324 LMC655324 LVY655324 MFU655324 MPQ655324 MZM655324 NJI655324 NTE655324 ODA655324 OMW655324 OWS655324 PGO655324 PQK655324 QAG655324 QKC655324 QTY655324 RDU655324 RNQ655324 RXM655324 SHI655324 SRE655324 TBA655324 TKW655324 TUS655324 UEO655324 UOK655324 UYG655324 VIC655324">
      <formula1>$I$2:$I$8</formula1>
    </dataValidation>
    <dataValidation type="list" allowBlank="1" showInputMessage="1" showErrorMessage="1" sqref="VRY655324 WBU655324 WLQ655324 WVM655324 E720860 JA720860 SW720860 ACS720860 AMO720860 AWK720860 BGG720860 BQC720860 BZY720860 CJU720860 CTQ720860 DDM720860 DNI720860 DXE720860 EHA720860 EQW720860 FAS720860 FKO720860 FUK720860 GEG720860 GOC720860 GXY720860 HHU720860 HRQ720860 IBM720860 ILI720860 IVE720860 JFA720860 JOW720860 JYS720860 KIO720860 KSK720860 LCG720860 LMC720860 LVY720860 MFU720860 MPQ720860 MZM720860 NJI720860 NTE720860 ODA720860 OMW720860 OWS720860 PGO720860 PQK720860 QAG720860 QKC720860 QTY720860 RDU720860 RNQ720860 RXM720860 SHI720860 SRE720860 TBA720860 TKW720860 TUS720860 UEO720860 UOK720860 UYG720860 VIC720860 VRY720860 WBU720860 WLQ720860 WVM720860 E786396 JA786396 SW786396 ACS786396 AMO786396 AWK786396 BGG786396 BQC786396 BZY786396 CJU786396 CTQ786396 DDM786396 DNI786396 DXE786396 EHA786396 EQW786396 FAS786396 FKO786396 FUK786396 GEG786396 GOC786396 GXY786396 HHU786396 HRQ786396 IBM786396 ILI786396 IVE786396 JFA786396 JOW786396 JYS786396 KIO786396 KSK786396">
      <formula1>$I$2:$I$8</formula1>
    </dataValidation>
    <dataValidation type="list" allowBlank="1" showInputMessage="1" showErrorMessage="1" sqref="LCG786396 LMC786396 LVY786396 MFU786396 MPQ786396 MZM786396 NJI786396 NTE786396 ODA786396 OMW786396 OWS786396 PGO786396 PQK786396 QAG786396 QKC786396 QTY786396 RDU786396 RNQ786396 RXM786396 SHI786396 SRE786396 TBA786396 TKW786396 TUS786396 UEO786396 UOK786396 UYG786396 VIC786396 VRY786396 WBU786396 WLQ786396 WVM786396 E851932 JA851932 SW851932 ACS851932 AMO851932 AWK851932 BGG851932 BQC851932 BZY851932 CJU851932 CTQ851932 DDM851932 DNI851932 DXE851932 EHA851932 EQW851932 FAS851932 FKO851932 FUK851932 GEG851932 GOC851932 GXY851932 HHU851932 HRQ851932 IBM851932 ILI851932 IVE851932 JFA851932 JOW851932 JYS851932 KIO851932 KSK851932 LCG851932 LMC851932 LVY851932 MFU851932 MPQ851932 MZM851932 NJI851932 NTE851932 ODA851932 OMW851932 OWS851932 PGO851932 PQK851932 QAG851932 QKC851932 QTY851932 RDU851932 RNQ851932 RXM851932 SHI851932 SRE851932 TBA851932 TKW851932 TUS851932 UEO851932 UOK851932 UYG851932 VIC851932 VRY851932 WBU851932 WLQ851932 WVM851932 E917468 JA917468 SW917468 ACS917468">
      <formula1>$I$2:$I$8</formula1>
    </dataValidation>
    <dataValidation type="list" allowBlank="1" showInputMessage="1" showErrorMessage="1" sqref="AMO917468 AWK917468 BGG917468 BQC917468 BZY917468 CJU917468 CTQ917468 DDM917468 DNI917468 DXE917468 EHA917468 EQW917468 FAS917468 FKO917468 FUK917468 GEG917468 GOC917468 GXY917468 HHU917468 HRQ917468 IBM917468 ILI917468 IVE917468 JFA917468 JOW917468 JYS917468 KIO917468 KSK917468 LCG917468 LMC917468 LVY917468 MFU917468 MPQ917468 MZM917468 NJI917468 NTE917468 ODA917468 OMW917468 OWS917468 PGO917468 PQK917468 QAG917468 QKC917468 QTY917468 RDU917468 RNQ917468 RXM917468 SHI917468 SRE917468 TBA917468 TKW917468 TUS917468 UEO917468 UOK917468 UYG917468 VIC917468 VRY917468 WBU917468 WLQ917468 WVM917468 E983004 JA983004 SW983004 ACS983004 AMO983004 AWK983004 BGG983004 BQC983004 BZY983004 CJU983004 CTQ983004 DDM983004 DNI983004 DXE983004 EHA983004 EQW983004 FAS983004 FKO983004 FUK983004 GEG983004 GOC983004 GXY983004 HHU983004 HRQ983004 IBM983004 ILI983004 IVE983004 JFA983004 JOW983004 JYS983004 KIO983004 KSK983004 LCG983004 LMC983004 LVY983004 MFU983004 MPQ983004 MZM983004 NJI983004 NTE983004">
      <formula1>$I$2:$I$8</formula1>
    </dataValidation>
    <dataValidation type="list" allowBlank="1" showInputMessage="1" showErrorMessage="1" sqref="ODA983004 OMW983004 OWS983004 PGO983004 PQK983004 QAG983004 QKC983004 QTY983004 RDU983004 RNQ983004 RXM983004 SHI983004 SRE983004 TBA983004 TKW983004 TUS983004 UEO983004 UOK983004 UYG983004 VIC983004 VRY983004 WBU983004 WLQ983004 WVM983004">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51"/>
  <sheetViews>
    <sheetView workbookViewId="0" topLeftCell="A1">
      <selection activeCell="A1" sqref="A1:G1"/>
    </sheetView>
  </sheetViews>
  <sheetFormatPr defaultColWidth="11.421875" defaultRowHeight="15"/>
  <cols>
    <col min="1" max="1" width="33.421875" style="23" customWidth="1"/>
    <col min="2" max="2" width="11.421875" style="23" customWidth="1"/>
    <col min="3" max="3" width="14.28125" style="23" customWidth="1"/>
    <col min="4" max="4" width="25.57421875" style="23" customWidth="1"/>
    <col min="5" max="5" width="14.28125" style="23" customWidth="1"/>
    <col min="6" max="6" width="12.57421875" style="23" customWidth="1"/>
    <col min="7" max="7" width="19.140625" style="23" customWidth="1"/>
    <col min="8" max="8" width="14.7109375" style="23" customWidth="1"/>
    <col min="9" max="9" width="52.8515625" style="23" customWidth="1"/>
    <col min="10" max="10" width="14.421875" style="23" customWidth="1"/>
    <col min="11" max="11" width="10.7109375" style="23" customWidth="1"/>
    <col min="12" max="12" width="20.57421875" style="23" customWidth="1"/>
    <col min="13" max="13" width="15.140625" style="23" customWidth="1"/>
    <col min="14" max="14" width="14.421875" style="23" bestFit="1" customWidth="1"/>
    <col min="15" max="15" width="15.14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25.574218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66" width="14.421875" style="23" customWidth="1"/>
    <col min="267" max="267" width="10.7109375" style="23" customWidth="1"/>
    <col min="268" max="268" width="20.57421875" style="23" customWidth="1"/>
    <col min="269" max="269" width="15.140625" style="23" customWidth="1"/>
    <col min="270" max="270" width="14.421875" style="23" bestFit="1" customWidth="1"/>
    <col min="271" max="271" width="15.14062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25.574218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2" width="14.421875" style="23" customWidth="1"/>
    <col min="523" max="523" width="10.7109375" style="23" customWidth="1"/>
    <col min="524" max="524" width="20.57421875" style="23" customWidth="1"/>
    <col min="525" max="525" width="15.140625" style="23" customWidth="1"/>
    <col min="526" max="526" width="14.421875" style="23" bestFit="1" customWidth="1"/>
    <col min="527" max="527" width="15.14062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25.574218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78" width="14.421875" style="23" customWidth="1"/>
    <col min="779" max="779" width="10.7109375" style="23" customWidth="1"/>
    <col min="780" max="780" width="20.57421875" style="23" customWidth="1"/>
    <col min="781" max="781" width="15.140625" style="23" customWidth="1"/>
    <col min="782" max="782" width="14.421875" style="23" bestFit="1" customWidth="1"/>
    <col min="783" max="783" width="15.14062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25.574218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4" width="14.421875" style="23" customWidth="1"/>
    <col min="1035" max="1035" width="10.7109375" style="23" customWidth="1"/>
    <col min="1036" max="1036" width="20.57421875" style="23" customWidth="1"/>
    <col min="1037" max="1037" width="15.140625" style="23" customWidth="1"/>
    <col min="1038" max="1038" width="14.421875" style="23" bestFit="1" customWidth="1"/>
    <col min="1039" max="1039" width="15.14062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25.574218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0" width="14.421875" style="23" customWidth="1"/>
    <col min="1291" max="1291" width="10.7109375" style="23" customWidth="1"/>
    <col min="1292" max="1292" width="20.57421875" style="23" customWidth="1"/>
    <col min="1293" max="1293" width="15.140625" style="23" customWidth="1"/>
    <col min="1294" max="1294" width="14.421875" style="23" bestFit="1" customWidth="1"/>
    <col min="1295" max="1295" width="15.14062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25.574218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46" width="14.421875" style="23" customWidth="1"/>
    <col min="1547" max="1547" width="10.7109375" style="23" customWidth="1"/>
    <col min="1548" max="1548" width="20.57421875" style="23" customWidth="1"/>
    <col min="1549" max="1549" width="15.140625" style="23" customWidth="1"/>
    <col min="1550" max="1550" width="14.421875" style="23" bestFit="1" customWidth="1"/>
    <col min="1551" max="1551" width="15.14062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25.574218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2" width="14.421875" style="23" customWidth="1"/>
    <col min="1803" max="1803" width="10.7109375" style="23" customWidth="1"/>
    <col min="1804" max="1804" width="20.57421875" style="23" customWidth="1"/>
    <col min="1805" max="1805" width="15.140625" style="23" customWidth="1"/>
    <col min="1806" max="1806" width="14.421875" style="23" bestFit="1" customWidth="1"/>
    <col min="1807" max="1807" width="15.14062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25.574218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58" width="14.421875" style="23" customWidth="1"/>
    <col min="2059" max="2059" width="10.7109375" style="23" customWidth="1"/>
    <col min="2060" max="2060" width="20.57421875" style="23" customWidth="1"/>
    <col min="2061" max="2061" width="15.140625" style="23" customWidth="1"/>
    <col min="2062" max="2062" width="14.421875" style="23" bestFit="1" customWidth="1"/>
    <col min="2063" max="2063" width="15.14062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25.574218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4" width="14.421875" style="23" customWidth="1"/>
    <col min="2315" max="2315" width="10.7109375" style="23" customWidth="1"/>
    <col min="2316" max="2316" width="20.57421875" style="23" customWidth="1"/>
    <col min="2317" max="2317" width="15.140625" style="23" customWidth="1"/>
    <col min="2318" max="2318" width="14.421875" style="23" bestFit="1" customWidth="1"/>
    <col min="2319" max="2319" width="15.14062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25.574218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0" width="14.421875" style="23" customWidth="1"/>
    <col min="2571" max="2571" width="10.7109375" style="23" customWidth="1"/>
    <col min="2572" max="2572" width="20.57421875" style="23" customWidth="1"/>
    <col min="2573" max="2573" width="15.140625" style="23" customWidth="1"/>
    <col min="2574" max="2574" width="14.421875" style="23" bestFit="1" customWidth="1"/>
    <col min="2575" max="2575" width="15.14062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25.574218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26" width="14.421875" style="23" customWidth="1"/>
    <col min="2827" max="2827" width="10.7109375" style="23" customWidth="1"/>
    <col min="2828" max="2828" width="20.57421875" style="23" customWidth="1"/>
    <col min="2829" max="2829" width="15.140625" style="23" customWidth="1"/>
    <col min="2830" max="2830" width="14.421875" style="23" bestFit="1" customWidth="1"/>
    <col min="2831" max="2831" width="15.14062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25.574218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2" width="14.421875" style="23" customWidth="1"/>
    <col min="3083" max="3083" width="10.7109375" style="23" customWidth="1"/>
    <col min="3084" max="3084" width="20.57421875" style="23" customWidth="1"/>
    <col min="3085" max="3085" width="15.140625" style="23" customWidth="1"/>
    <col min="3086" max="3086" width="14.421875" style="23" bestFit="1" customWidth="1"/>
    <col min="3087" max="3087" width="15.14062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25.574218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38" width="14.421875" style="23" customWidth="1"/>
    <col min="3339" max="3339" width="10.7109375" style="23" customWidth="1"/>
    <col min="3340" max="3340" width="20.57421875" style="23" customWidth="1"/>
    <col min="3341" max="3341" width="15.140625" style="23" customWidth="1"/>
    <col min="3342" max="3342" width="14.421875" style="23" bestFit="1" customWidth="1"/>
    <col min="3343" max="3343" width="15.14062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25.574218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4" width="14.421875" style="23" customWidth="1"/>
    <col min="3595" max="3595" width="10.7109375" style="23" customWidth="1"/>
    <col min="3596" max="3596" width="20.57421875" style="23" customWidth="1"/>
    <col min="3597" max="3597" width="15.140625" style="23" customWidth="1"/>
    <col min="3598" max="3598" width="14.421875" style="23" bestFit="1" customWidth="1"/>
    <col min="3599" max="3599" width="15.14062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25.574218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0" width="14.421875" style="23" customWidth="1"/>
    <col min="3851" max="3851" width="10.7109375" style="23" customWidth="1"/>
    <col min="3852" max="3852" width="20.57421875" style="23" customWidth="1"/>
    <col min="3853" max="3853" width="15.140625" style="23" customWidth="1"/>
    <col min="3854" max="3854" width="14.421875" style="23" bestFit="1" customWidth="1"/>
    <col min="3855" max="3855" width="15.14062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25.574218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06" width="14.421875" style="23" customWidth="1"/>
    <col min="4107" max="4107" width="10.7109375" style="23" customWidth="1"/>
    <col min="4108" max="4108" width="20.57421875" style="23" customWidth="1"/>
    <col min="4109" max="4109" width="15.140625" style="23" customWidth="1"/>
    <col min="4110" max="4110" width="14.421875" style="23" bestFit="1" customWidth="1"/>
    <col min="4111" max="4111" width="15.14062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25.574218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2" width="14.421875" style="23" customWidth="1"/>
    <col min="4363" max="4363" width="10.7109375" style="23" customWidth="1"/>
    <col min="4364" max="4364" width="20.57421875" style="23" customWidth="1"/>
    <col min="4365" max="4365" width="15.140625" style="23" customWidth="1"/>
    <col min="4366" max="4366" width="14.421875" style="23" bestFit="1" customWidth="1"/>
    <col min="4367" max="4367" width="15.14062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25.574218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18" width="14.421875" style="23" customWidth="1"/>
    <col min="4619" max="4619" width="10.7109375" style="23" customWidth="1"/>
    <col min="4620" max="4620" width="20.57421875" style="23" customWidth="1"/>
    <col min="4621" max="4621" width="15.140625" style="23" customWidth="1"/>
    <col min="4622" max="4622" width="14.421875" style="23" bestFit="1" customWidth="1"/>
    <col min="4623" max="4623" width="15.14062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25.574218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4" width="14.421875" style="23" customWidth="1"/>
    <col min="4875" max="4875" width="10.7109375" style="23" customWidth="1"/>
    <col min="4876" max="4876" width="20.57421875" style="23" customWidth="1"/>
    <col min="4877" max="4877" width="15.140625" style="23" customWidth="1"/>
    <col min="4878" max="4878" width="14.421875" style="23" bestFit="1" customWidth="1"/>
    <col min="4879" max="4879" width="15.14062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25.574218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0" width="14.421875" style="23" customWidth="1"/>
    <col min="5131" max="5131" width="10.7109375" style="23" customWidth="1"/>
    <col min="5132" max="5132" width="20.57421875" style="23" customWidth="1"/>
    <col min="5133" max="5133" width="15.140625" style="23" customWidth="1"/>
    <col min="5134" max="5134" width="14.421875" style="23" bestFit="1" customWidth="1"/>
    <col min="5135" max="5135" width="15.14062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25.574218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86" width="14.421875" style="23" customWidth="1"/>
    <col min="5387" max="5387" width="10.7109375" style="23" customWidth="1"/>
    <col min="5388" max="5388" width="20.57421875" style="23" customWidth="1"/>
    <col min="5389" max="5389" width="15.140625" style="23" customWidth="1"/>
    <col min="5390" max="5390" width="14.421875" style="23" bestFit="1" customWidth="1"/>
    <col min="5391" max="5391" width="15.14062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25.574218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2" width="14.421875" style="23" customWidth="1"/>
    <col min="5643" max="5643" width="10.7109375" style="23" customWidth="1"/>
    <col min="5644" max="5644" width="20.57421875" style="23" customWidth="1"/>
    <col min="5645" max="5645" width="15.140625" style="23" customWidth="1"/>
    <col min="5646" max="5646" width="14.421875" style="23" bestFit="1" customWidth="1"/>
    <col min="5647" max="5647" width="15.14062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25.574218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898" width="14.421875" style="23" customWidth="1"/>
    <col min="5899" max="5899" width="10.7109375" style="23" customWidth="1"/>
    <col min="5900" max="5900" width="20.57421875" style="23" customWidth="1"/>
    <col min="5901" max="5901" width="15.140625" style="23" customWidth="1"/>
    <col min="5902" max="5902" width="14.421875" style="23" bestFit="1" customWidth="1"/>
    <col min="5903" max="5903" width="15.14062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25.574218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4" width="14.421875" style="23" customWidth="1"/>
    <col min="6155" max="6155" width="10.7109375" style="23" customWidth="1"/>
    <col min="6156" max="6156" width="20.57421875" style="23" customWidth="1"/>
    <col min="6157" max="6157" width="15.140625" style="23" customWidth="1"/>
    <col min="6158" max="6158" width="14.421875" style="23" bestFit="1" customWidth="1"/>
    <col min="6159" max="6159" width="15.14062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25.574218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0" width="14.421875" style="23" customWidth="1"/>
    <col min="6411" max="6411" width="10.7109375" style="23" customWidth="1"/>
    <col min="6412" max="6412" width="20.57421875" style="23" customWidth="1"/>
    <col min="6413" max="6413" width="15.140625" style="23" customWidth="1"/>
    <col min="6414" max="6414" width="14.421875" style="23" bestFit="1" customWidth="1"/>
    <col min="6415" max="6415" width="15.14062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25.574218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66" width="14.421875" style="23" customWidth="1"/>
    <col min="6667" max="6667" width="10.7109375" style="23" customWidth="1"/>
    <col min="6668" max="6668" width="20.57421875" style="23" customWidth="1"/>
    <col min="6669" max="6669" width="15.140625" style="23" customWidth="1"/>
    <col min="6670" max="6670" width="14.421875" style="23" bestFit="1" customWidth="1"/>
    <col min="6671" max="6671" width="15.14062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25.574218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2" width="14.421875" style="23" customWidth="1"/>
    <col min="6923" max="6923" width="10.7109375" style="23" customWidth="1"/>
    <col min="6924" max="6924" width="20.57421875" style="23" customWidth="1"/>
    <col min="6925" max="6925" width="15.140625" style="23" customWidth="1"/>
    <col min="6926" max="6926" width="14.421875" style="23" bestFit="1" customWidth="1"/>
    <col min="6927" max="6927" width="15.14062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25.574218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78" width="14.421875" style="23" customWidth="1"/>
    <col min="7179" max="7179" width="10.7109375" style="23" customWidth="1"/>
    <col min="7180" max="7180" width="20.57421875" style="23" customWidth="1"/>
    <col min="7181" max="7181" width="15.140625" style="23" customWidth="1"/>
    <col min="7182" max="7182" width="14.421875" style="23" bestFit="1" customWidth="1"/>
    <col min="7183" max="7183" width="15.14062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25.574218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4" width="14.421875" style="23" customWidth="1"/>
    <col min="7435" max="7435" width="10.7109375" style="23" customWidth="1"/>
    <col min="7436" max="7436" width="20.57421875" style="23" customWidth="1"/>
    <col min="7437" max="7437" width="15.140625" style="23" customWidth="1"/>
    <col min="7438" max="7438" width="14.421875" style="23" bestFit="1" customWidth="1"/>
    <col min="7439" max="7439" width="15.14062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25.574218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0" width="14.421875" style="23" customWidth="1"/>
    <col min="7691" max="7691" width="10.7109375" style="23" customWidth="1"/>
    <col min="7692" max="7692" width="20.57421875" style="23" customWidth="1"/>
    <col min="7693" max="7693" width="15.140625" style="23" customWidth="1"/>
    <col min="7694" max="7694" width="14.421875" style="23" bestFit="1" customWidth="1"/>
    <col min="7695" max="7695" width="15.14062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25.574218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46" width="14.421875" style="23" customWidth="1"/>
    <col min="7947" max="7947" width="10.7109375" style="23" customWidth="1"/>
    <col min="7948" max="7948" width="20.57421875" style="23" customWidth="1"/>
    <col min="7949" max="7949" width="15.140625" style="23" customWidth="1"/>
    <col min="7950" max="7950" width="14.421875" style="23" bestFit="1" customWidth="1"/>
    <col min="7951" max="7951" width="15.14062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25.574218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2" width="14.421875" style="23" customWidth="1"/>
    <col min="8203" max="8203" width="10.7109375" style="23" customWidth="1"/>
    <col min="8204" max="8204" width="20.57421875" style="23" customWidth="1"/>
    <col min="8205" max="8205" width="15.140625" style="23" customWidth="1"/>
    <col min="8206" max="8206" width="14.421875" style="23" bestFit="1" customWidth="1"/>
    <col min="8207" max="8207" width="15.14062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25.574218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58" width="14.421875" style="23" customWidth="1"/>
    <col min="8459" max="8459" width="10.7109375" style="23" customWidth="1"/>
    <col min="8460" max="8460" width="20.57421875" style="23" customWidth="1"/>
    <col min="8461" max="8461" width="15.140625" style="23" customWidth="1"/>
    <col min="8462" max="8462" width="14.421875" style="23" bestFit="1" customWidth="1"/>
    <col min="8463" max="8463" width="15.14062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25.574218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4" width="14.421875" style="23" customWidth="1"/>
    <col min="8715" max="8715" width="10.7109375" style="23" customWidth="1"/>
    <col min="8716" max="8716" width="20.57421875" style="23" customWidth="1"/>
    <col min="8717" max="8717" width="15.140625" style="23" customWidth="1"/>
    <col min="8718" max="8718" width="14.421875" style="23" bestFit="1" customWidth="1"/>
    <col min="8719" max="8719" width="15.14062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25.574218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0" width="14.421875" style="23" customWidth="1"/>
    <col min="8971" max="8971" width="10.7109375" style="23" customWidth="1"/>
    <col min="8972" max="8972" width="20.57421875" style="23" customWidth="1"/>
    <col min="8973" max="8973" width="15.140625" style="23" customWidth="1"/>
    <col min="8974" max="8974" width="14.421875" style="23" bestFit="1" customWidth="1"/>
    <col min="8975" max="8975" width="15.14062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25.574218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26" width="14.421875" style="23" customWidth="1"/>
    <col min="9227" max="9227" width="10.7109375" style="23" customWidth="1"/>
    <col min="9228" max="9228" width="20.57421875" style="23" customWidth="1"/>
    <col min="9229" max="9229" width="15.140625" style="23" customWidth="1"/>
    <col min="9230" max="9230" width="14.421875" style="23" bestFit="1" customWidth="1"/>
    <col min="9231" max="9231" width="15.14062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25.574218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2" width="14.421875" style="23" customWidth="1"/>
    <col min="9483" max="9483" width="10.7109375" style="23" customWidth="1"/>
    <col min="9484" max="9484" width="20.57421875" style="23" customWidth="1"/>
    <col min="9485" max="9485" width="15.140625" style="23" customWidth="1"/>
    <col min="9486" max="9486" width="14.421875" style="23" bestFit="1" customWidth="1"/>
    <col min="9487" max="9487" width="15.14062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25.574218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38" width="14.421875" style="23" customWidth="1"/>
    <col min="9739" max="9739" width="10.7109375" style="23" customWidth="1"/>
    <col min="9740" max="9740" width="20.57421875" style="23" customWidth="1"/>
    <col min="9741" max="9741" width="15.140625" style="23" customWidth="1"/>
    <col min="9742" max="9742" width="14.421875" style="23" bestFit="1" customWidth="1"/>
    <col min="9743" max="9743" width="15.14062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25.574218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4" width="14.421875" style="23" customWidth="1"/>
    <col min="9995" max="9995" width="10.7109375" style="23" customWidth="1"/>
    <col min="9996" max="9996" width="20.57421875" style="23" customWidth="1"/>
    <col min="9997" max="9997" width="15.140625" style="23" customWidth="1"/>
    <col min="9998" max="9998" width="14.421875" style="23" bestFit="1" customWidth="1"/>
    <col min="9999" max="9999" width="15.14062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25.574218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0" width="14.421875" style="23" customWidth="1"/>
    <col min="10251" max="10251" width="10.7109375" style="23" customWidth="1"/>
    <col min="10252" max="10252" width="20.57421875" style="23" customWidth="1"/>
    <col min="10253" max="10253" width="15.140625" style="23" customWidth="1"/>
    <col min="10254" max="10254" width="14.421875" style="23" bestFit="1" customWidth="1"/>
    <col min="10255" max="10255" width="15.14062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25.574218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06" width="14.421875" style="23" customWidth="1"/>
    <col min="10507" max="10507" width="10.7109375" style="23" customWidth="1"/>
    <col min="10508" max="10508" width="20.57421875" style="23" customWidth="1"/>
    <col min="10509" max="10509" width="15.140625" style="23" customWidth="1"/>
    <col min="10510" max="10510" width="14.421875" style="23" bestFit="1" customWidth="1"/>
    <col min="10511" max="10511" width="15.14062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25.574218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2" width="14.421875" style="23" customWidth="1"/>
    <col min="10763" max="10763" width="10.7109375" style="23" customWidth="1"/>
    <col min="10764" max="10764" width="20.57421875" style="23" customWidth="1"/>
    <col min="10765" max="10765" width="15.140625" style="23" customWidth="1"/>
    <col min="10766" max="10766" width="14.421875" style="23" bestFit="1" customWidth="1"/>
    <col min="10767" max="10767" width="15.14062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25.574218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18" width="14.421875" style="23" customWidth="1"/>
    <col min="11019" max="11019" width="10.7109375" style="23" customWidth="1"/>
    <col min="11020" max="11020" width="20.57421875" style="23" customWidth="1"/>
    <col min="11021" max="11021" width="15.140625" style="23" customWidth="1"/>
    <col min="11022" max="11022" width="14.421875" style="23" bestFit="1" customWidth="1"/>
    <col min="11023" max="11023" width="15.14062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25.574218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4" width="14.421875" style="23" customWidth="1"/>
    <col min="11275" max="11275" width="10.7109375" style="23" customWidth="1"/>
    <col min="11276" max="11276" width="20.57421875" style="23" customWidth="1"/>
    <col min="11277" max="11277" width="15.140625" style="23" customWidth="1"/>
    <col min="11278" max="11278" width="14.421875" style="23" bestFit="1" customWidth="1"/>
    <col min="11279" max="11279" width="15.14062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25.574218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0" width="14.421875" style="23" customWidth="1"/>
    <col min="11531" max="11531" width="10.7109375" style="23" customWidth="1"/>
    <col min="11532" max="11532" width="20.57421875" style="23" customWidth="1"/>
    <col min="11533" max="11533" width="15.140625" style="23" customWidth="1"/>
    <col min="11534" max="11534" width="14.421875" style="23" bestFit="1" customWidth="1"/>
    <col min="11535" max="11535" width="15.14062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25.574218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86" width="14.421875" style="23" customWidth="1"/>
    <col min="11787" max="11787" width="10.7109375" style="23" customWidth="1"/>
    <col min="11788" max="11788" width="20.57421875" style="23" customWidth="1"/>
    <col min="11789" max="11789" width="15.140625" style="23" customWidth="1"/>
    <col min="11790" max="11790" width="14.421875" style="23" bestFit="1" customWidth="1"/>
    <col min="11791" max="11791" width="15.14062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25.574218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2" width="14.421875" style="23" customWidth="1"/>
    <col min="12043" max="12043" width="10.7109375" style="23" customWidth="1"/>
    <col min="12044" max="12044" width="20.57421875" style="23" customWidth="1"/>
    <col min="12045" max="12045" width="15.140625" style="23" customWidth="1"/>
    <col min="12046" max="12046" width="14.421875" style="23" bestFit="1" customWidth="1"/>
    <col min="12047" max="12047" width="15.14062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25.574218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298" width="14.421875" style="23" customWidth="1"/>
    <col min="12299" max="12299" width="10.7109375" style="23" customWidth="1"/>
    <col min="12300" max="12300" width="20.57421875" style="23" customWidth="1"/>
    <col min="12301" max="12301" width="15.140625" style="23" customWidth="1"/>
    <col min="12302" max="12302" width="14.421875" style="23" bestFit="1" customWidth="1"/>
    <col min="12303" max="12303" width="15.14062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25.574218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4" width="14.421875" style="23" customWidth="1"/>
    <col min="12555" max="12555" width="10.7109375" style="23" customWidth="1"/>
    <col min="12556" max="12556" width="20.57421875" style="23" customWidth="1"/>
    <col min="12557" max="12557" width="15.140625" style="23" customWidth="1"/>
    <col min="12558" max="12558" width="14.421875" style="23" bestFit="1" customWidth="1"/>
    <col min="12559" max="12559" width="15.14062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25.574218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0" width="14.421875" style="23" customWidth="1"/>
    <col min="12811" max="12811" width="10.7109375" style="23" customWidth="1"/>
    <col min="12812" max="12812" width="20.57421875" style="23" customWidth="1"/>
    <col min="12813" max="12813" width="15.140625" style="23" customWidth="1"/>
    <col min="12814" max="12814" width="14.421875" style="23" bestFit="1" customWidth="1"/>
    <col min="12815" max="12815" width="15.14062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25.574218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66" width="14.421875" style="23" customWidth="1"/>
    <col min="13067" max="13067" width="10.7109375" style="23" customWidth="1"/>
    <col min="13068" max="13068" width="20.57421875" style="23" customWidth="1"/>
    <col min="13069" max="13069" width="15.140625" style="23" customWidth="1"/>
    <col min="13070" max="13070" width="14.421875" style="23" bestFit="1" customWidth="1"/>
    <col min="13071" max="13071" width="15.14062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25.574218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2" width="14.421875" style="23" customWidth="1"/>
    <col min="13323" max="13323" width="10.7109375" style="23" customWidth="1"/>
    <col min="13324" max="13324" width="20.57421875" style="23" customWidth="1"/>
    <col min="13325" max="13325" width="15.140625" style="23" customWidth="1"/>
    <col min="13326" max="13326" width="14.421875" style="23" bestFit="1" customWidth="1"/>
    <col min="13327" max="13327" width="15.14062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25.574218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78" width="14.421875" style="23" customWidth="1"/>
    <col min="13579" max="13579" width="10.7109375" style="23" customWidth="1"/>
    <col min="13580" max="13580" width="20.57421875" style="23" customWidth="1"/>
    <col min="13581" max="13581" width="15.140625" style="23" customWidth="1"/>
    <col min="13582" max="13582" width="14.421875" style="23" bestFit="1" customWidth="1"/>
    <col min="13583" max="13583" width="15.14062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25.574218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4" width="14.421875" style="23" customWidth="1"/>
    <col min="13835" max="13835" width="10.7109375" style="23" customWidth="1"/>
    <col min="13836" max="13836" width="20.57421875" style="23" customWidth="1"/>
    <col min="13837" max="13837" width="15.140625" style="23" customWidth="1"/>
    <col min="13838" max="13838" width="14.421875" style="23" bestFit="1" customWidth="1"/>
    <col min="13839" max="13839" width="15.14062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25.574218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0" width="14.421875" style="23" customWidth="1"/>
    <col min="14091" max="14091" width="10.7109375" style="23" customWidth="1"/>
    <col min="14092" max="14092" width="20.57421875" style="23" customWidth="1"/>
    <col min="14093" max="14093" width="15.140625" style="23" customWidth="1"/>
    <col min="14094" max="14094" width="14.421875" style="23" bestFit="1" customWidth="1"/>
    <col min="14095" max="14095" width="15.14062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25.574218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46" width="14.421875" style="23" customWidth="1"/>
    <col min="14347" max="14347" width="10.7109375" style="23" customWidth="1"/>
    <col min="14348" max="14348" width="20.57421875" style="23" customWidth="1"/>
    <col min="14349" max="14349" width="15.140625" style="23" customWidth="1"/>
    <col min="14350" max="14350" width="14.421875" style="23" bestFit="1" customWidth="1"/>
    <col min="14351" max="14351" width="15.14062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25.574218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2" width="14.421875" style="23" customWidth="1"/>
    <col min="14603" max="14603" width="10.7109375" style="23" customWidth="1"/>
    <col min="14604" max="14604" width="20.57421875" style="23" customWidth="1"/>
    <col min="14605" max="14605" width="15.140625" style="23" customWidth="1"/>
    <col min="14606" max="14606" width="14.421875" style="23" bestFit="1" customWidth="1"/>
    <col min="14607" max="14607" width="15.14062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25.574218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58" width="14.421875" style="23" customWidth="1"/>
    <col min="14859" max="14859" width="10.7109375" style="23" customWidth="1"/>
    <col min="14860" max="14860" width="20.57421875" style="23" customWidth="1"/>
    <col min="14861" max="14861" width="15.140625" style="23" customWidth="1"/>
    <col min="14862" max="14862" width="14.421875" style="23" bestFit="1" customWidth="1"/>
    <col min="14863" max="14863" width="15.14062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25.574218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4" width="14.421875" style="23" customWidth="1"/>
    <col min="15115" max="15115" width="10.7109375" style="23" customWidth="1"/>
    <col min="15116" max="15116" width="20.57421875" style="23" customWidth="1"/>
    <col min="15117" max="15117" width="15.140625" style="23" customWidth="1"/>
    <col min="15118" max="15118" width="14.421875" style="23" bestFit="1" customWidth="1"/>
    <col min="15119" max="15119" width="15.14062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25.574218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0" width="14.421875" style="23" customWidth="1"/>
    <col min="15371" max="15371" width="10.7109375" style="23" customWidth="1"/>
    <col min="15372" max="15372" width="20.57421875" style="23" customWidth="1"/>
    <col min="15373" max="15373" width="15.140625" style="23" customWidth="1"/>
    <col min="15374" max="15374" width="14.421875" style="23" bestFit="1" customWidth="1"/>
    <col min="15375" max="15375" width="15.14062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25.574218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26" width="14.421875" style="23" customWidth="1"/>
    <col min="15627" max="15627" width="10.7109375" style="23" customWidth="1"/>
    <col min="15628" max="15628" width="20.57421875" style="23" customWidth="1"/>
    <col min="15629" max="15629" width="15.140625" style="23" customWidth="1"/>
    <col min="15630" max="15630" width="14.421875" style="23" bestFit="1" customWidth="1"/>
    <col min="15631" max="15631" width="15.14062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25.574218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2" width="14.421875" style="23" customWidth="1"/>
    <col min="15883" max="15883" width="10.7109375" style="23" customWidth="1"/>
    <col min="15884" max="15884" width="20.57421875" style="23" customWidth="1"/>
    <col min="15885" max="15885" width="15.140625" style="23" customWidth="1"/>
    <col min="15886" max="15886" width="14.421875" style="23" bestFit="1" customWidth="1"/>
    <col min="15887" max="15887" width="15.14062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25.574218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38" width="14.421875" style="23" customWidth="1"/>
    <col min="16139" max="16139" width="10.7109375" style="23" customWidth="1"/>
    <col min="16140" max="16140" width="20.57421875" style="23" customWidth="1"/>
    <col min="16141" max="16141" width="15.140625" style="23" customWidth="1"/>
    <col min="16142" max="16142" width="14.421875" style="23" bestFit="1" customWidth="1"/>
    <col min="16143" max="16143" width="15.14062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59" t="s">
        <v>47</v>
      </c>
      <c r="B7" s="352" t="s">
        <v>48</v>
      </c>
      <c r="C7" s="352"/>
      <c r="D7" s="352"/>
      <c r="E7" s="339" t="s">
        <v>49</v>
      </c>
      <c r="F7" s="339"/>
      <c r="G7" s="339"/>
      <c r="H7" s="22"/>
      <c r="BH7" s="27"/>
      <c r="BI7" s="27"/>
      <c r="BJ7" s="27"/>
    </row>
    <row r="8" spans="1:62" ht="53.25" customHeight="1">
      <c r="A8" s="69" t="str">
        <f>'Consolidado 2016'!C10</f>
        <v>Cumplimiento del plan de desarrollo</v>
      </c>
      <c r="B8" s="353">
        <f>'Consolidado 2016'!G10</f>
        <v>0.8</v>
      </c>
      <c r="C8" s="353"/>
      <c r="D8" s="353"/>
      <c r="E8" s="350" t="s">
        <v>43</v>
      </c>
      <c r="F8" s="350"/>
      <c r="G8" s="350"/>
      <c r="H8" s="22"/>
      <c r="BH8" s="27"/>
      <c r="BI8" s="49"/>
      <c r="BJ8" s="27"/>
    </row>
    <row r="9" spans="1:62" ht="15">
      <c r="A9" s="339" t="s">
        <v>50</v>
      </c>
      <c r="B9" s="339"/>
      <c r="C9" s="339"/>
      <c r="D9" s="339"/>
      <c r="E9" s="339"/>
      <c r="F9" s="339"/>
      <c r="G9" s="339"/>
      <c r="H9" s="22"/>
      <c r="BH9" s="27"/>
      <c r="BI9" s="50"/>
      <c r="BJ9" s="27"/>
    </row>
    <row r="10" spans="1:62" ht="38.25" customHeight="1">
      <c r="A10" s="351" t="str">
        <f>'Consolidado 2016'!E10</f>
        <v>Determinar el porcentaje de ejecución del Plan de Desarrollo</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60.75" customHeight="1">
      <c r="A12" s="351" t="str">
        <f>'Consolidado 2016'!D10</f>
        <v>Numero de actividades de los planes de acción ejecutadas a tiempo *100/numero de actividades programadas del plan de acción para el periodo</v>
      </c>
      <c r="B12" s="351"/>
      <c r="C12" s="351"/>
      <c r="D12" s="351"/>
      <c r="E12" s="351"/>
      <c r="F12" s="351"/>
      <c r="G12" s="351"/>
      <c r="H12" s="22"/>
      <c r="BH12" s="27"/>
      <c r="BI12" s="50"/>
      <c r="BJ12" s="27"/>
    </row>
    <row r="13" spans="1:62" ht="15">
      <c r="A13" s="339" t="s">
        <v>52</v>
      </c>
      <c r="B13" s="339"/>
      <c r="C13" s="339"/>
      <c r="D13" s="352" t="s">
        <v>53</v>
      </c>
      <c r="E13" s="352"/>
      <c r="F13" s="352"/>
      <c r="G13" s="352"/>
      <c r="H13" s="22"/>
      <c r="BH13" s="27"/>
      <c r="BI13" s="50"/>
      <c r="BJ13" s="27"/>
    </row>
    <row r="14" spans="1:62" ht="15">
      <c r="A14" s="347" t="s">
        <v>54</v>
      </c>
      <c r="B14" s="347"/>
      <c r="C14" s="347"/>
      <c r="D14" s="350" t="s">
        <v>33</v>
      </c>
      <c r="E14" s="350"/>
      <c r="F14" s="350"/>
      <c r="G14" s="350"/>
      <c r="H14" s="22"/>
      <c r="BH14" s="27"/>
      <c r="BI14" s="50"/>
      <c r="BJ14" s="27"/>
    </row>
    <row r="15" spans="1:62" ht="34.5" customHeight="1">
      <c r="A15" s="347"/>
      <c r="B15" s="347"/>
      <c r="C15" s="347"/>
      <c r="D15" s="350"/>
      <c r="E15" s="350"/>
      <c r="F15" s="350"/>
      <c r="G15" s="350"/>
      <c r="H15" s="22"/>
      <c r="BH15" s="27"/>
      <c r="BI15" s="50"/>
      <c r="BJ15" s="27"/>
    </row>
    <row r="16" spans="1:62" ht="15">
      <c r="A16" s="339" t="s">
        <v>55</v>
      </c>
      <c r="B16" s="339"/>
      <c r="C16" s="339"/>
      <c r="D16" s="339" t="s">
        <v>56</v>
      </c>
      <c r="E16" s="339"/>
      <c r="F16" s="339"/>
      <c r="G16" s="339"/>
      <c r="H16" s="22"/>
      <c r="BH16" s="27"/>
      <c r="BI16" s="50"/>
      <c r="BJ16" s="27"/>
    </row>
    <row r="17" spans="1:61" ht="15">
      <c r="A17" s="350" t="str">
        <f>'Consolidado 2016'!F10</f>
        <v>Cada 4 meses</v>
      </c>
      <c r="B17" s="350"/>
      <c r="C17" s="350"/>
      <c r="D17" s="350" t="s">
        <v>57</v>
      </c>
      <c r="E17" s="350"/>
      <c r="F17" s="350"/>
      <c r="G17" s="350"/>
      <c r="H17" s="22"/>
      <c r="BI17" s="51"/>
    </row>
    <row r="18" spans="1:8" ht="15">
      <c r="A18" s="350"/>
      <c r="B18" s="350"/>
      <c r="C18" s="350"/>
      <c r="D18" s="350"/>
      <c r="E18" s="350"/>
      <c r="F18" s="350"/>
      <c r="G18" s="350"/>
      <c r="H18" s="22"/>
    </row>
    <row r="19" spans="1:8" ht="15">
      <c r="A19" s="344" t="s">
        <v>58</v>
      </c>
      <c r="B19" s="348"/>
      <c r="C19" s="348"/>
      <c r="D19" s="348"/>
      <c r="E19" s="348"/>
      <c r="F19" s="344"/>
      <c r="G19" s="344"/>
      <c r="H19" s="22"/>
    </row>
    <row r="20" spans="1:8" ht="15">
      <c r="A20" s="28"/>
      <c r="B20" s="340" t="s">
        <v>59</v>
      </c>
      <c r="C20" s="340"/>
      <c r="D20" s="340"/>
      <c r="E20" s="340"/>
      <c r="F20" s="28"/>
      <c r="G20" s="28"/>
      <c r="H20" s="22"/>
    </row>
    <row r="21" spans="2:8" s="31" customFormat="1" ht="25.5">
      <c r="B21" s="340" t="s">
        <v>60</v>
      </c>
      <c r="C21" s="340"/>
      <c r="D21" s="62" t="s">
        <v>61</v>
      </c>
      <c r="E21" s="64" t="s">
        <v>48</v>
      </c>
      <c r="F21" s="30"/>
      <c r="H21" s="22"/>
    </row>
    <row r="22" spans="2:8" s="31" customFormat="1" ht="15">
      <c r="B22" s="363" t="s">
        <v>62</v>
      </c>
      <c r="C22" s="363"/>
      <c r="D22" s="56">
        <f>K51/J51</f>
        <v>0.8952879581151832</v>
      </c>
      <c r="E22" s="57">
        <f>$B$8</f>
        <v>0.8</v>
      </c>
      <c r="F22" s="41"/>
      <c r="H22" s="22"/>
    </row>
    <row r="23" spans="2:8" s="31" customFormat="1" ht="15">
      <c r="B23" s="363" t="s">
        <v>63</v>
      </c>
      <c r="C23" s="363"/>
      <c r="D23" s="56">
        <f>M51/L51</f>
        <v>1</v>
      </c>
      <c r="E23" s="57">
        <f>$B$8</f>
        <v>0.8</v>
      </c>
      <c r="F23" s="41"/>
      <c r="H23" s="22"/>
    </row>
    <row r="24" spans="2:8" s="31" customFormat="1" ht="15">
      <c r="B24" s="363" t="s">
        <v>64</v>
      </c>
      <c r="C24" s="363"/>
      <c r="D24" s="56">
        <f>O51/N51</f>
        <v>0.7241379310344828</v>
      </c>
      <c r="E24" s="57">
        <f>$B$8</f>
        <v>0.8</v>
      </c>
      <c r="F24" s="53"/>
      <c r="H24" s="22"/>
    </row>
    <row r="25" spans="1:8" s="31" customFormat="1" ht="15">
      <c r="A25" s="28"/>
      <c r="B25" s="345"/>
      <c r="C25" s="345"/>
      <c r="D25" s="42"/>
      <c r="E25" s="43"/>
      <c r="F25" s="44"/>
      <c r="H25" s="22"/>
    </row>
    <row r="26" spans="1:8" ht="15">
      <c r="A26" s="346" t="s">
        <v>65</v>
      </c>
      <c r="B26" s="346"/>
      <c r="C26" s="346"/>
      <c r="D26" s="346"/>
      <c r="E26" s="346"/>
      <c r="F26" s="346"/>
      <c r="G26" s="346"/>
      <c r="H26" s="22"/>
    </row>
    <row r="27" spans="1:8" ht="15">
      <c r="A27" s="347"/>
      <c r="B27" s="347"/>
      <c r="C27" s="347"/>
      <c r="D27" s="347"/>
      <c r="E27" s="347"/>
      <c r="F27" s="347"/>
      <c r="G27" s="347"/>
      <c r="H27" s="22"/>
    </row>
    <row r="28" spans="1:8" ht="306.95" customHeight="1">
      <c r="A28" s="347"/>
      <c r="B28" s="347"/>
      <c r="C28" s="347"/>
      <c r="D28" s="347"/>
      <c r="E28" s="347"/>
      <c r="F28" s="347"/>
      <c r="G28" s="347"/>
      <c r="H28" s="22"/>
    </row>
    <row r="29" spans="1:8" ht="15">
      <c r="A29" s="348" t="s">
        <v>66</v>
      </c>
      <c r="B29" s="348"/>
      <c r="C29" s="348"/>
      <c r="D29" s="348"/>
      <c r="E29" s="348"/>
      <c r="F29" s="348"/>
      <c r="G29" s="348"/>
      <c r="H29" s="346"/>
    </row>
    <row r="30" spans="1:8" s="34" customFormat="1" ht="27" customHeight="1">
      <c r="A30" s="64" t="s">
        <v>60</v>
      </c>
      <c r="B30" s="349" t="s">
        <v>67</v>
      </c>
      <c r="C30" s="349"/>
      <c r="D30" s="349"/>
      <c r="E30" s="349"/>
      <c r="F30" s="349"/>
      <c r="G30" s="62" t="s">
        <v>68</v>
      </c>
      <c r="H30" s="62" t="s">
        <v>69</v>
      </c>
    </row>
    <row r="31" spans="1:8" ht="237" customHeight="1">
      <c r="A31" s="38" t="s">
        <v>233</v>
      </c>
      <c r="B31" s="343" t="s">
        <v>232</v>
      </c>
      <c r="C31" s="343"/>
      <c r="D31" s="343"/>
      <c r="E31" s="343"/>
      <c r="F31" s="343"/>
      <c r="G31" s="36"/>
      <c r="H31" s="61" t="s">
        <v>146</v>
      </c>
    </row>
    <row r="32" spans="1:8" ht="288.75" customHeight="1">
      <c r="A32" s="35" t="s">
        <v>63</v>
      </c>
      <c r="B32" s="355" t="s">
        <v>527</v>
      </c>
      <c r="C32" s="356"/>
      <c r="D32" s="356"/>
      <c r="E32" s="356"/>
      <c r="F32" s="357"/>
      <c r="G32" s="61" t="s">
        <v>146</v>
      </c>
      <c r="H32" s="35"/>
    </row>
    <row r="33" spans="1:8" ht="293.25" customHeight="1">
      <c r="A33" s="35" t="s">
        <v>71</v>
      </c>
      <c r="B33" s="343" t="s">
        <v>528</v>
      </c>
      <c r="C33" s="343"/>
      <c r="D33" s="343"/>
      <c r="E33" s="343"/>
      <c r="F33" s="343"/>
      <c r="G33" s="58" t="s">
        <v>146</v>
      </c>
      <c r="H33" s="35"/>
    </row>
    <row r="35" spans="9:15" ht="15">
      <c r="I35" s="360" t="s">
        <v>72</v>
      </c>
      <c r="J35" s="358">
        <v>42736</v>
      </c>
      <c r="K35" s="362"/>
      <c r="L35" s="358">
        <v>42856</v>
      </c>
      <c r="M35" s="362"/>
      <c r="N35" s="358">
        <v>42979</v>
      </c>
      <c r="O35" s="362"/>
    </row>
    <row r="36" spans="9:15" ht="63.75">
      <c r="I36" s="361"/>
      <c r="J36" s="62" t="s">
        <v>76</v>
      </c>
      <c r="K36" s="62" t="s">
        <v>77</v>
      </c>
      <c r="L36" s="62" t="s">
        <v>76</v>
      </c>
      <c r="M36" s="62" t="s">
        <v>77</v>
      </c>
      <c r="N36" s="62" t="s">
        <v>76</v>
      </c>
      <c r="O36" s="62" t="s">
        <v>77</v>
      </c>
    </row>
    <row r="37" spans="9:15" ht="15">
      <c r="I37" s="47" t="s">
        <v>92</v>
      </c>
      <c r="J37" s="37">
        <v>26</v>
      </c>
      <c r="K37" s="37">
        <v>20</v>
      </c>
      <c r="L37" s="168">
        <v>2</v>
      </c>
      <c r="M37" s="168">
        <v>2</v>
      </c>
      <c r="N37" s="168">
        <v>3</v>
      </c>
      <c r="O37" s="168">
        <v>2</v>
      </c>
    </row>
    <row r="38" spans="9:15" ht="15">
      <c r="I38" s="47" t="s">
        <v>231</v>
      </c>
      <c r="J38" s="37">
        <v>26</v>
      </c>
      <c r="K38" s="37">
        <v>24</v>
      </c>
      <c r="L38" s="168">
        <v>4</v>
      </c>
      <c r="M38" s="168">
        <v>3</v>
      </c>
      <c r="N38" s="168">
        <v>3</v>
      </c>
      <c r="O38" s="168">
        <v>2</v>
      </c>
    </row>
    <row r="39" spans="9:15" ht="15">
      <c r="I39" s="47" t="s">
        <v>234</v>
      </c>
      <c r="J39" s="37">
        <v>28</v>
      </c>
      <c r="K39" s="37">
        <v>21</v>
      </c>
      <c r="L39" s="168">
        <v>2</v>
      </c>
      <c r="M39" s="168">
        <v>1</v>
      </c>
      <c r="N39" s="168">
        <v>3</v>
      </c>
      <c r="O39" s="168">
        <v>3</v>
      </c>
    </row>
    <row r="40" spans="9:15" ht="15">
      <c r="I40" s="47" t="s">
        <v>235</v>
      </c>
      <c r="J40" s="37">
        <v>17</v>
      </c>
      <c r="K40" s="37">
        <v>17</v>
      </c>
      <c r="L40" s="168">
        <v>0</v>
      </c>
      <c r="M40" s="168">
        <v>0</v>
      </c>
      <c r="N40" s="168">
        <v>0</v>
      </c>
      <c r="O40" s="168">
        <v>0</v>
      </c>
    </row>
    <row r="41" spans="9:15" ht="15">
      <c r="I41" s="47" t="s">
        <v>82</v>
      </c>
      <c r="J41" s="37">
        <v>17</v>
      </c>
      <c r="K41" s="37">
        <v>15</v>
      </c>
      <c r="L41" s="168">
        <v>0</v>
      </c>
      <c r="M41" s="168">
        <v>2</v>
      </c>
      <c r="N41" s="168">
        <v>2</v>
      </c>
      <c r="O41" s="168">
        <v>0</v>
      </c>
    </row>
    <row r="42" spans="9:15" ht="15">
      <c r="I42" s="47" t="s">
        <v>91</v>
      </c>
      <c r="J42" s="37">
        <v>23</v>
      </c>
      <c r="K42" s="37">
        <v>23</v>
      </c>
      <c r="L42" s="168">
        <v>0</v>
      </c>
      <c r="M42" s="168"/>
      <c r="N42" s="168">
        <v>0</v>
      </c>
      <c r="O42" s="168">
        <v>0</v>
      </c>
    </row>
    <row r="43" spans="9:15" ht="15">
      <c r="I43" s="47" t="s">
        <v>236</v>
      </c>
      <c r="J43" s="37">
        <v>2</v>
      </c>
      <c r="K43" s="37">
        <v>2</v>
      </c>
      <c r="L43" s="168">
        <v>1</v>
      </c>
      <c r="M43" s="168">
        <v>1</v>
      </c>
      <c r="N43" s="168">
        <v>0</v>
      </c>
      <c r="O43" s="168">
        <v>0</v>
      </c>
    </row>
    <row r="44" spans="9:15" ht="15">
      <c r="I44" s="47" t="s">
        <v>96</v>
      </c>
      <c r="J44" s="37">
        <v>8</v>
      </c>
      <c r="K44" s="37">
        <v>7</v>
      </c>
      <c r="L44" s="168">
        <v>5</v>
      </c>
      <c r="M44" s="168">
        <v>5</v>
      </c>
      <c r="N44" s="168">
        <v>4</v>
      </c>
      <c r="O44" s="168">
        <v>3</v>
      </c>
    </row>
    <row r="45" spans="9:15" ht="15">
      <c r="I45" s="47" t="s">
        <v>526</v>
      </c>
      <c r="J45" s="37">
        <v>12</v>
      </c>
      <c r="K45" s="37">
        <v>12</v>
      </c>
      <c r="L45" s="168">
        <v>1</v>
      </c>
      <c r="M45" s="168">
        <v>1</v>
      </c>
      <c r="N45" s="168">
        <v>1</v>
      </c>
      <c r="O45" s="168">
        <v>1</v>
      </c>
    </row>
    <row r="46" spans="9:15" ht="15">
      <c r="I46" s="47" t="s">
        <v>87</v>
      </c>
      <c r="J46" s="37">
        <v>2</v>
      </c>
      <c r="K46" s="37">
        <v>2</v>
      </c>
      <c r="L46" s="168">
        <v>0</v>
      </c>
      <c r="M46" s="168">
        <v>0</v>
      </c>
      <c r="N46" s="168">
        <v>0</v>
      </c>
      <c r="O46" s="168">
        <v>0</v>
      </c>
    </row>
    <row r="47" spans="9:15" ht="15">
      <c r="I47" s="47" t="s">
        <v>88</v>
      </c>
      <c r="J47" s="37">
        <v>6</v>
      </c>
      <c r="K47" s="37">
        <v>6</v>
      </c>
      <c r="L47" s="168">
        <v>2</v>
      </c>
      <c r="M47" s="168">
        <v>2</v>
      </c>
      <c r="N47" s="168">
        <v>5</v>
      </c>
      <c r="O47" s="168">
        <v>3</v>
      </c>
    </row>
    <row r="48" spans="9:15" ht="15">
      <c r="I48" s="47" t="s">
        <v>89</v>
      </c>
      <c r="J48" s="37">
        <v>7</v>
      </c>
      <c r="K48" s="37">
        <v>6</v>
      </c>
      <c r="L48" s="168">
        <v>0</v>
      </c>
      <c r="M48" s="168"/>
      <c r="N48" s="168">
        <v>4</v>
      </c>
      <c r="O48" s="168">
        <v>4</v>
      </c>
    </row>
    <row r="49" spans="9:15" ht="15">
      <c r="I49" s="47" t="s">
        <v>237</v>
      </c>
      <c r="J49" s="37">
        <v>4</v>
      </c>
      <c r="K49" s="37">
        <v>3</v>
      </c>
      <c r="L49" s="168">
        <v>1</v>
      </c>
      <c r="M49" s="168">
        <v>1</v>
      </c>
      <c r="N49" s="168">
        <v>0</v>
      </c>
      <c r="O49" s="168">
        <v>0</v>
      </c>
    </row>
    <row r="50" spans="9:15" ht="15">
      <c r="I50" s="87" t="s">
        <v>94</v>
      </c>
      <c r="J50" s="88">
        <v>13</v>
      </c>
      <c r="K50" s="88">
        <v>13</v>
      </c>
      <c r="L50" s="89">
        <v>3</v>
      </c>
      <c r="M50" s="89">
        <v>3</v>
      </c>
      <c r="N50" s="90">
        <v>4</v>
      </c>
      <c r="O50" s="90">
        <v>3</v>
      </c>
    </row>
    <row r="51" spans="9:15" ht="15">
      <c r="I51" s="47" t="s">
        <v>99</v>
      </c>
      <c r="J51" s="66">
        <f aca="true" t="shared" si="0" ref="J51:O51">SUM(J37:J50)</f>
        <v>191</v>
      </c>
      <c r="K51" s="66">
        <f t="shared" si="0"/>
        <v>171</v>
      </c>
      <c r="L51" s="169">
        <f t="shared" si="0"/>
        <v>21</v>
      </c>
      <c r="M51" s="169">
        <f t="shared" si="0"/>
        <v>21</v>
      </c>
      <c r="N51" s="169">
        <f t="shared" si="0"/>
        <v>29</v>
      </c>
      <c r="O51" s="168">
        <f t="shared" si="0"/>
        <v>21</v>
      </c>
    </row>
  </sheetData>
  <mergeCells count="37">
    <mergeCell ref="I35:I36"/>
    <mergeCell ref="J35:K35"/>
    <mergeCell ref="L35:M35"/>
    <mergeCell ref="N35:O35"/>
    <mergeCell ref="B32:F32"/>
    <mergeCell ref="B33:F33"/>
    <mergeCell ref="B31:F31"/>
    <mergeCell ref="A19:G19"/>
    <mergeCell ref="B20:E20"/>
    <mergeCell ref="B21:C21"/>
    <mergeCell ref="B22:C22"/>
    <mergeCell ref="B23:C23"/>
    <mergeCell ref="B24:C24"/>
    <mergeCell ref="B25:C25"/>
    <mergeCell ref="A26:G26"/>
    <mergeCell ref="A27:G28"/>
    <mergeCell ref="A29:H29"/>
    <mergeCell ref="B30:F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65 JA65465 SW65465 ACS65465 AMO65465 AWK65465 BGG65465 BQC65465 BZY65465 CJU65465 CTQ65465 DDM65465 DNI65465 DXE65465 EHA65465 EQW65465 FAS65465 FKO65465 FUK65465 GEG65465 GOC65465 GXY65465 HHU65465 HRQ65465 IBM65465 ILI65465 IVE65465 JFA65465 JOW65465 JYS65465 KIO65465 KSK65465 LCG65465 LMC65465 LVY65465 MFU65465">
      <formula1>$I$2:$I$8</formula1>
    </dataValidation>
    <dataValidation type="list" allowBlank="1" showInputMessage="1" showErrorMessage="1" sqref="MPQ65465 MZM65465 NJI65465 NTE65465 ODA65465 OMW65465 OWS65465 PGO65465 PQK65465 QAG65465 QKC65465 QTY65465 RDU65465 RNQ65465 RXM65465 SHI65465 SRE65465 TBA65465 TKW65465 TUS65465 UEO65465 UOK65465 UYG65465 VIC65465 VRY65465 WBU65465 WLQ65465 WVM65465 E131001 JA131001 SW131001 ACS131001 AMO131001 AWK131001 BGG131001 BQC131001 BZY131001 CJU131001 CTQ131001 DDM131001 DNI131001 DXE131001 EHA131001 EQW131001 FAS131001 FKO131001 FUK131001 GEG131001 GOC131001 GXY131001 HHU131001 HRQ131001 IBM131001 ILI131001 IVE131001 JFA131001 JOW131001 JYS131001 KIO131001 KSK131001 LCG131001 LMC131001 LVY131001 MFU131001 MPQ131001 MZM131001 NJI131001 NTE131001 ODA131001 OMW131001 OWS131001 PGO131001 PQK131001 QAG131001 QKC131001 QTY131001 RDU131001 RNQ131001 RXM131001 SHI131001 SRE131001 TBA131001 TKW131001 TUS131001 UEO131001 UOK131001 UYG131001 VIC131001 VRY131001 WBU131001 WLQ131001 WVM131001 E196537 JA196537 SW196537 ACS196537 AMO196537 AWK196537 BGG196537 BQC196537">
      <formula1>$I$2:$I$8</formula1>
    </dataValidation>
    <dataValidation type="list" allowBlank="1" showInputMessage="1" showErrorMessage="1" sqref="BZY196537 CJU196537 CTQ196537 DDM196537 DNI196537 DXE196537 EHA196537 EQW196537 FAS196537 FKO196537 FUK196537 GEG196537 GOC196537 GXY196537 HHU196537 HRQ196537 IBM196537 ILI196537 IVE196537 JFA196537 JOW196537 JYS196537 KIO196537 KSK196537 LCG196537 LMC196537 LVY196537 MFU196537 MPQ196537 MZM196537 NJI196537 NTE196537 ODA196537 OMW196537 OWS196537 PGO196537 PQK196537 QAG196537 QKC196537 QTY196537 RDU196537 RNQ196537 RXM196537 SHI196537 SRE196537 TBA196537 TKW196537 TUS196537 UEO196537 UOK196537 UYG196537 VIC196537 VRY196537 WBU196537 WLQ196537 WVM196537 E262073 JA262073 SW262073 ACS262073 AMO262073 AWK262073 BGG262073 BQC262073 BZY262073 CJU262073 CTQ262073 DDM262073 DNI262073 DXE262073 EHA262073 EQW262073 FAS262073 FKO262073 FUK262073 GEG262073 GOC262073 GXY262073 HHU262073 HRQ262073 IBM262073 ILI262073 IVE262073 JFA262073 JOW262073 JYS262073 KIO262073 KSK262073 LCG262073 LMC262073 LVY262073 MFU262073 MPQ262073 MZM262073 NJI262073 NTE262073 ODA262073 OMW262073 OWS262073 PGO262073">
      <formula1>$I$2:$I$8</formula1>
    </dataValidation>
    <dataValidation type="list" allowBlank="1" showInputMessage="1" showErrorMessage="1" sqref="PQK262073 QAG262073 QKC262073 QTY262073 RDU262073 RNQ262073 RXM262073 SHI262073 SRE262073 TBA262073 TKW262073 TUS262073 UEO262073 UOK262073 UYG262073 VIC262073 VRY262073 WBU262073 WLQ262073 WVM262073 E327609 JA327609 SW327609 ACS327609 AMO327609 AWK327609 BGG327609 BQC327609 BZY327609 CJU327609 CTQ327609 DDM327609 DNI327609 DXE327609 EHA327609 EQW327609 FAS327609 FKO327609 FUK327609 GEG327609 GOC327609 GXY327609 HHU327609 HRQ327609 IBM327609 ILI327609 IVE327609 JFA327609 JOW327609 JYS327609 KIO327609 KSK327609 LCG327609 LMC327609 LVY327609 MFU327609 MPQ327609 MZM327609 NJI327609 NTE327609 ODA327609 OMW327609 OWS327609 PGO327609 PQK327609 QAG327609 QKC327609 QTY327609 RDU327609 RNQ327609 RXM327609 SHI327609 SRE327609 TBA327609 TKW327609 TUS327609 UEO327609 UOK327609 UYG327609 VIC327609 VRY327609 WBU327609 WLQ327609 WVM327609 E393145 JA393145 SW393145 ACS393145 AMO393145 AWK393145 BGG393145 BQC393145 BZY393145 CJU393145 CTQ393145 DDM393145 DNI393145 DXE393145 EHA393145 EQW393145">
      <formula1>$I$2:$I$8</formula1>
    </dataValidation>
    <dataValidation type="list" allowBlank="1" showInputMessage="1" showErrorMessage="1" sqref="FAS393145 FKO393145 FUK393145 GEG393145 GOC393145 GXY393145 HHU393145 HRQ393145 IBM393145 ILI393145 IVE393145 JFA393145 JOW393145 JYS393145 KIO393145 KSK393145 LCG393145 LMC393145 LVY393145 MFU393145 MPQ393145 MZM393145 NJI393145 NTE393145 ODA393145 OMW393145 OWS393145 PGO393145 PQK393145 QAG393145 QKC393145 QTY393145 RDU393145 RNQ393145 RXM393145 SHI393145 SRE393145 TBA393145 TKW393145 TUS393145 UEO393145 UOK393145 UYG393145 VIC393145 VRY393145 WBU393145 WLQ393145 WVM393145 E458681 JA458681 SW458681 ACS458681 AMO458681 AWK458681 BGG458681 BQC458681 BZY458681 CJU458681 CTQ458681 DDM458681 DNI458681 DXE458681 EHA458681 EQW458681 FAS458681 FKO458681 FUK458681 GEG458681 GOC458681 GXY458681 HHU458681 HRQ458681 IBM458681 ILI458681 IVE458681 JFA458681 JOW458681 JYS458681 KIO458681 KSK458681 LCG458681 LMC458681 LVY458681 MFU458681 MPQ458681 MZM458681 NJI458681 NTE458681 ODA458681 OMW458681 OWS458681 PGO458681 PQK458681 QAG458681 QKC458681 QTY458681 RDU458681 RNQ458681 RXM458681 SHI458681">
      <formula1>$I$2:$I$8</formula1>
    </dataValidation>
    <dataValidation type="list" allowBlank="1" showInputMessage="1" showErrorMessage="1" sqref="SRE458681 TBA458681 TKW458681 TUS458681 UEO458681 UOK458681 UYG458681 VIC458681 VRY458681 WBU458681 WLQ458681 WVM458681 E524217 JA524217 SW524217 ACS524217 AMO524217 AWK524217 BGG524217 BQC524217 BZY524217 CJU524217 CTQ524217 DDM524217 DNI524217 DXE524217 EHA524217 EQW524217 FAS524217 FKO524217 FUK524217 GEG524217 GOC524217 GXY524217 HHU524217 HRQ524217 IBM524217 ILI524217 IVE524217 JFA524217 JOW524217 JYS524217 KIO524217 KSK524217 LCG524217 LMC524217 LVY524217 MFU524217 MPQ524217 MZM524217 NJI524217 NTE524217 ODA524217 OMW524217 OWS524217 PGO524217 PQK524217 QAG524217 QKC524217 QTY524217 RDU524217 RNQ524217 RXM524217 SHI524217 SRE524217 TBA524217 TKW524217 TUS524217 UEO524217 UOK524217 UYG524217 VIC524217 VRY524217 WBU524217 WLQ524217 WVM524217 E589753 JA589753 SW589753 ACS589753 AMO589753 AWK589753 BGG589753 BQC589753 BZY589753 CJU589753 CTQ589753 DDM589753 DNI589753 DXE589753 EHA589753 EQW589753 FAS589753 FKO589753 FUK589753 GEG589753 GOC589753 GXY589753 HHU589753 HRQ589753">
      <formula1>$I$2:$I$8</formula1>
    </dataValidation>
    <dataValidation type="list" allowBlank="1" showInputMessage="1" showErrorMessage="1" sqref="IBM589753 ILI589753 IVE589753 JFA589753 JOW589753 JYS589753 KIO589753 KSK589753 LCG589753 LMC589753 LVY589753 MFU589753 MPQ589753 MZM589753 NJI589753 NTE589753 ODA589753 OMW589753 OWS589753 PGO589753 PQK589753 QAG589753 QKC589753 QTY589753 RDU589753 RNQ589753 RXM589753 SHI589753 SRE589753 TBA589753 TKW589753 TUS589753 UEO589753 UOK589753 UYG589753 VIC589753 VRY589753 WBU589753 WLQ589753 WVM589753 E655289 JA655289 SW655289 ACS655289 AMO655289 AWK655289 BGG655289 BQC655289 BZY655289 CJU655289 CTQ655289 DDM655289 DNI655289 DXE655289 EHA655289 EQW655289 FAS655289 FKO655289 FUK655289 GEG655289 GOC655289 GXY655289 HHU655289 HRQ655289 IBM655289 ILI655289 IVE655289 JFA655289 JOW655289 JYS655289 KIO655289 KSK655289 LCG655289 LMC655289 LVY655289 MFU655289 MPQ655289 MZM655289 NJI655289 NTE655289 ODA655289 OMW655289 OWS655289 PGO655289 PQK655289 QAG655289 QKC655289 QTY655289 RDU655289 RNQ655289 RXM655289 SHI655289 SRE655289 TBA655289 TKW655289 TUS655289 UEO655289 UOK655289 UYG655289 VIC655289">
      <formula1>$I$2:$I$8</formula1>
    </dataValidation>
    <dataValidation type="list" allowBlank="1" showInputMessage="1" showErrorMessage="1" sqref="VRY655289 WBU655289 WLQ655289 WVM655289 E720825 JA720825 SW720825 ACS720825 AMO720825 AWK720825 BGG720825 BQC720825 BZY720825 CJU720825 CTQ720825 DDM720825 DNI720825 DXE720825 EHA720825 EQW720825 FAS720825 FKO720825 FUK720825 GEG720825 GOC720825 GXY720825 HHU720825 HRQ720825 IBM720825 ILI720825 IVE720825 JFA720825 JOW720825 JYS720825 KIO720825 KSK720825 LCG720825 LMC720825 LVY720825 MFU720825 MPQ720825 MZM720825 NJI720825 NTE720825 ODA720825 OMW720825 OWS720825 PGO720825 PQK720825 QAG720825 QKC720825 QTY720825 RDU720825 RNQ720825 RXM720825 SHI720825 SRE720825 TBA720825 TKW720825 TUS720825 UEO720825 UOK720825 UYG720825 VIC720825 VRY720825 WBU720825 WLQ720825 WVM720825 E786361 JA786361 SW786361 ACS786361 AMO786361 AWK786361 BGG786361 BQC786361 BZY786361 CJU786361 CTQ786361 DDM786361 DNI786361 DXE786361 EHA786361 EQW786361 FAS786361 FKO786361 FUK786361 GEG786361 GOC786361 GXY786361 HHU786361 HRQ786361 IBM786361 ILI786361 IVE786361 JFA786361 JOW786361 JYS786361 KIO786361 KSK786361">
      <formula1>$I$2:$I$8</formula1>
    </dataValidation>
    <dataValidation type="list" allowBlank="1" showInputMessage="1" showErrorMessage="1" sqref="LCG786361 LMC786361 LVY786361 MFU786361 MPQ786361 MZM786361 NJI786361 NTE786361 ODA786361 OMW786361 OWS786361 PGO786361 PQK786361 QAG786361 QKC786361 QTY786361 RDU786361 RNQ786361 RXM786361 SHI786361 SRE786361 TBA786361 TKW786361 TUS786361 UEO786361 UOK786361 UYG786361 VIC786361 VRY786361 WBU786361 WLQ786361 WVM786361 E851897 JA851897 SW851897 ACS851897 AMO851897 AWK851897 BGG851897 BQC851897 BZY851897 CJU851897 CTQ851897 DDM851897 DNI851897 DXE851897 EHA851897 EQW851897 FAS851897 FKO851897 FUK851897 GEG851897 GOC851897 GXY851897 HHU851897 HRQ851897 IBM851897 ILI851897 IVE851897 JFA851897 JOW851897 JYS851897 KIO851897 KSK851897 LCG851897 LMC851897 LVY851897 MFU851897 MPQ851897 MZM851897 NJI851897 NTE851897 ODA851897 OMW851897 OWS851897 PGO851897 PQK851897 QAG851897 QKC851897 QTY851897 RDU851897 RNQ851897 RXM851897 SHI851897 SRE851897 TBA851897 TKW851897 TUS851897 UEO851897 UOK851897 UYG851897 VIC851897 VRY851897 WBU851897 WLQ851897 WVM851897 E917433 JA917433 SW917433 ACS917433">
      <formula1>$I$2:$I$8</formula1>
    </dataValidation>
    <dataValidation type="list" allowBlank="1" showInputMessage="1" showErrorMessage="1" sqref="AMO917433 AWK917433 BGG917433 BQC917433 BZY917433 CJU917433 CTQ917433 DDM917433 DNI917433 DXE917433 EHA917433 EQW917433 FAS917433 FKO917433 FUK917433 GEG917433 GOC917433 GXY917433 HHU917433 HRQ917433 IBM917433 ILI917433 IVE917433 JFA917433 JOW917433 JYS917433 KIO917433 KSK917433 LCG917433 LMC917433 LVY917433 MFU917433 MPQ917433 MZM917433 NJI917433 NTE917433 ODA917433 OMW917433 OWS917433 PGO917433 PQK917433 QAG917433 QKC917433 QTY917433 RDU917433 RNQ917433 RXM917433 SHI917433 SRE917433 TBA917433 TKW917433 TUS917433 UEO917433 UOK917433 UYG917433 VIC917433 VRY917433 WBU917433 WLQ917433 WVM917433 E982969 JA982969 SW982969 ACS982969 AMO982969 AWK982969 BGG982969 BQC982969 BZY982969 CJU982969 CTQ982969 DDM982969 DNI982969 DXE982969 EHA982969 EQW982969 FAS982969 FKO982969 FUK982969 GEG982969 GOC982969 GXY982969 HHU982969 HRQ982969 IBM982969 ILI982969 IVE982969 JFA982969 JOW982969 JYS982969 KIO982969 KSK982969 LCG982969 LMC982969 LVY982969 MFU982969 MPQ982969 MZM982969 NJI982969 NTE982969">
      <formula1>$I$2:$I$8</formula1>
    </dataValidation>
    <dataValidation type="list" allowBlank="1" showInputMessage="1" showErrorMessage="1" sqref="ODA982969 OMW982969 OWS982969 PGO982969 PQK982969 QAG982969 QKC982969 QTY982969 RDU982969 RNQ982969 RXM982969 SHI982969 SRE982969 TBA982969 TKW982969 TUS982969 UEO982969 UOK982969 UYG982969 VIC982969 VRY982969 WBU982969 WLQ982969 WVM982969">
      <formula1>$I$2:$I$8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K133"/>
  <sheetViews>
    <sheetView workbookViewId="0" topLeftCell="A1">
      <selection activeCell="B36" sqref="B36"/>
    </sheetView>
  </sheetViews>
  <sheetFormatPr defaultColWidth="11.421875" defaultRowHeight="15"/>
  <cols>
    <col min="1" max="1" width="33.421875" style="23" customWidth="1"/>
    <col min="2" max="2" width="18.28125" style="23" customWidth="1"/>
    <col min="3" max="3" width="26.421875" style="23" customWidth="1"/>
    <col min="4" max="4" width="18.00390625" style="23" customWidth="1"/>
    <col min="5" max="5" width="14.28125" style="23" customWidth="1"/>
    <col min="6" max="6" width="12.57421875" style="23" customWidth="1"/>
    <col min="7" max="7" width="11.00390625" style="23" bestFit="1" customWidth="1"/>
    <col min="8" max="8" width="14.7109375" style="23" customWidth="1"/>
    <col min="9" max="9" width="8.140625" style="23" customWidth="1"/>
    <col min="10" max="10" width="29.57421875" style="23" customWidth="1"/>
    <col min="11" max="11" width="22.28125" style="23" customWidth="1"/>
    <col min="12" max="12" width="22.7109375" style="23" customWidth="1"/>
    <col min="13" max="13" width="25.7109375" style="23" customWidth="1"/>
    <col min="14" max="15" width="5.7109375" style="23" customWidth="1"/>
    <col min="16" max="16" width="6.7109375" style="23" customWidth="1"/>
    <col min="17" max="21" width="5.7109375" style="23" customWidth="1"/>
    <col min="22" max="22" width="6.7109375" style="23" customWidth="1"/>
    <col min="23" max="27" width="5.7109375" style="23" customWidth="1"/>
    <col min="28" max="28" width="6.7109375" style="23" customWidth="1"/>
    <col min="29" max="29" width="5.7109375" style="24" customWidth="1"/>
    <col min="30" max="33" width="5.7109375" style="23" customWidth="1"/>
    <col min="34" max="42" width="6.7109375" style="23" customWidth="1"/>
    <col min="43" max="60" width="5.7109375" style="23" customWidth="1"/>
    <col min="61" max="61" width="6.7109375" style="23" customWidth="1"/>
    <col min="62" max="66" width="5.7109375" style="23" customWidth="1"/>
    <col min="67" max="67" width="52.7109375" style="23" customWidth="1"/>
    <col min="68" max="72" width="5.7109375" style="23" customWidth="1"/>
    <col min="73" max="73" width="6.7109375" style="23" customWidth="1"/>
    <col min="74" max="78" width="5.7109375" style="23" customWidth="1"/>
    <col min="79" max="79" width="6.7109375" style="23" customWidth="1"/>
    <col min="80" max="91" width="5.7109375" style="23" customWidth="1"/>
    <col min="92" max="256" width="11.421875" style="23" customWidth="1"/>
    <col min="257" max="257" width="33.421875" style="23" customWidth="1"/>
    <col min="258" max="258" width="18.28125" style="23" customWidth="1"/>
    <col min="259" max="259" width="26.421875" style="23" customWidth="1"/>
    <col min="260" max="260" width="18.00390625" style="23" customWidth="1"/>
    <col min="261" max="261" width="14.28125" style="23" customWidth="1"/>
    <col min="262" max="262" width="12.57421875" style="23" customWidth="1"/>
    <col min="263" max="263" width="11.00390625" style="23" bestFit="1" customWidth="1"/>
    <col min="264" max="265" width="14.7109375" style="23" customWidth="1"/>
    <col min="266" max="266" width="29.57421875" style="23" customWidth="1"/>
    <col min="267" max="267" width="22.28125" style="23" customWidth="1"/>
    <col min="268" max="268" width="22.7109375" style="23" customWidth="1"/>
    <col min="269" max="269" width="25.7109375" style="23" customWidth="1"/>
    <col min="270" max="271" width="5.7109375" style="23" customWidth="1"/>
    <col min="272" max="272" width="6.7109375" style="23" customWidth="1"/>
    <col min="273" max="277" width="5.7109375" style="23" customWidth="1"/>
    <col min="278" max="278" width="6.7109375" style="23" customWidth="1"/>
    <col min="279" max="283" width="5.7109375" style="23" customWidth="1"/>
    <col min="284" max="284" width="6.7109375" style="23" customWidth="1"/>
    <col min="285" max="289" width="5.7109375" style="23" customWidth="1"/>
    <col min="290" max="298" width="6.7109375" style="23" customWidth="1"/>
    <col min="299" max="316" width="5.7109375" style="23" customWidth="1"/>
    <col min="317" max="317" width="6.7109375" style="23" customWidth="1"/>
    <col min="318" max="322" width="5.7109375" style="23" customWidth="1"/>
    <col min="323" max="323" width="52.7109375" style="23" customWidth="1"/>
    <col min="324" max="328" width="5.7109375" style="23" customWidth="1"/>
    <col min="329" max="329" width="6.7109375" style="23" customWidth="1"/>
    <col min="330" max="334" width="5.7109375" style="23" customWidth="1"/>
    <col min="335" max="335" width="6.7109375" style="23" customWidth="1"/>
    <col min="336" max="347" width="5.7109375" style="23" customWidth="1"/>
    <col min="348" max="512" width="11.421875" style="23" customWidth="1"/>
    <col min="513" max="513" width="33.421875" style="23" customWidth="1"/>
    <col min="514" max="514" width="18.28125" style="23" customWidth="1"/>
    <col min="515" max="515" width="26.421875" style="23" customWidth="1"/>
    <col min="516" max="516" width="18.00390625" style="23" customWidth="1"/>
    <col min="517" max="517" width="14.28125" style="23" customWidth="1"/>
    <col min="518" max="518" width="12.57421875" style="23" customWidth="1"/>
    <col min="519" max="519" width="11.00390625" style="23" bestFit="1" customWidth="1"/>
    <col min="520" max="521" width="14.7109375" style="23" customWidth="1"/>
    <col min="522" max="522" width="29.57421875" style="23" customWidth="1"/>
    <col min="523" max="523" width="22.28125" style="23" customWidth="1"/>
    <col min="524" max="524" width="22.7109375" style="23" customWidth="1"/>
    <col min="525" max="525" width="25.7109375" style="23" customWidth="1"/>
    <col min="526" max="527" width="5.7109375" style="23" customWidth="1"/>
    <col min="528" max="528" width="6.7109375" style="23" customWidth="1"/>
    <col min="529" max="533" width="5.7109375" style="23" customWidth="1"/>
    <col min="534" max="534" width="6.7109375" style="23" customWidth="1"/>
    <col min="535" max="539" width="5.7109375" style="23" customWidth="1"/>
    <col min="540" max="540" width="6.7109375" style="23" customWidth="1"/>
    <col min="541" max="545" width="5.7109375" style="23" customWidth="1"/>
    <col min="546" max="554" width="6.7109375" style="23" customWidth="1"/>
    <col min="555" max="572" width="5.7109375" style="23" customWidth="1"/>
    <col min="573" max="573" width="6.7109375" style="23" customWidth="1"/>
    <col min="574" max="578" width="5.7109375" style="23" customWidth="1"/>
    <col min="579" max="579" width="52.7109375" style="23" customWidth="1"/>
    <col min="580" max="584" width="5.7109375" style="23" customWidth="1"/>
    <col min="585" max="585" width="6.7109375" style="23" customWidth="1"/>
    <col min="586" max="590" width="5.7109375" style="23" customWidth="1"/>
    <col min="591" max="591" width="6.7109375" style="23" customWidth="1"/>
    <col min="592" max="603" width="5.7109375" style="23" customWidth="1"/>
    <col min="604" max="768" width="11.421875" style="23" customWidth="1"/>
    <col min="769" max="769" width="33.421875" style="23" customWidth="1"/>
    <col min="770" max="770" width="18.28125" style="23" customWidth="1"/>
    <col min="771" max="771" width="26.421875" style="23" customWidth="1"/>
    <col min="772" max="772" width="18.00390625" style="23" customWidth="1"/>
    <col min="773" max="773" width="14.28125" style="23" customWidth="1"/>
    <col min="774" max="774" width="12.57421875" style="23" customWidth="1"/>
    <col min="775" max="775" width="11.00390625" style="23" bestFit="1" customWidth="1"/>
    <col min="776" max="777" width="14.7109375" style="23" customWidth="1"/>
    <col min="778" max="778" width="29.57421875" style="23" customWidth="1"/>
    <col min="779" max="779" width="22.28125" style="23" customWidth="1"/>
    <col min="780" max="780" width="22.7109375" style="23" customWidth="1"/>
    <col min="781" max="781" width="25.7109375" style="23" customWidth="1"/>
    <col min="782" max="783" width="5.7109375" style="23" customWidth="1"/>
    <col min="784" max="784" width="6.7109375" style="23" customWidth="1"/>
    <col min="785" max="789" width="5.7109375" style="23" customWidth="1"/>
    <col min="790" max="790" width="6.7109375" style="23" customWidth="1"/>
    <col min="791" max="795" width="5.7109375" style="23" customWidth="1"/>
    <col min="796" max="796" width="6.7109375" style="23" customWidth="1"/>
    <col min="797" max="801" width="5.7109375" style="23" customWidth="1"/>
    <col min="802" max="810" width="6.7109375" style="23" customWidth="1"/>
    <col min="811" max="828" width="5.7109375" style="23" customWidth="1"/>
    <col min="829" max="829" width="6.7109375" style="23" customWidth="1"/>
    <col min="830" max="834" width="5.7109375" style="23" customWidth="1"/>
    <col min="835" max="835" width="52.7109375" style="23" customWidth="1"/>
    <col min="836" max="840" width="5.7109375" style="23" customWidth="1"/>
    <col min="841" max="841" width="6.7109375" style="23" customWidth="1"/>
    <col min="842" max="846" width="5.7109375" style="23" customWidth="1"/>
    <col min="847" max="847" width="6.7109375" style="23" customWidth="1"/>
    <col min="848" max="859" width="5.7109375" style="23" customWidth="1"/>
    <col min="860" max="1024" width="11.421875" style="23" customWidth="1"/>
    <col min="1025" max="1025" width="33.421875" style="23" customWidth="1"/>
    <col min="1026" max="1026" width="18.28125" style="23" customWidth="1"/>
    <col min="1027" max="1027" width="26.421875" style="23" customWidth="1"/>
    <col min="1028" max="1028" width="18.00390625" style="23" customWidth="1"/>
    <col min="1029" max="1029" width="14.28125" style="23" customWidth="1"/>
    <col min="1030" max="1030" width="12.57421875" style="23" customWidth="1"/>
    <col min="1031" max="1031" width="11.00390625" style="23" bestFit="1" customWidth="1"/>
    <col min="1032" max="1033" width="14.7109375" style="23" customWidth="1"/>
    <col min="1034" max="1034" width="29.57421875" style="23" customWidth="1"/>
    <col min="1035" max="1035" width="22.28125" style="23" customWidth="1"/>
    <col min="1036" max="1036" width="22.7109375" style="23" customWidth="1"/>
    <col min="1037" max="1037" width="25.7109375" style="23" customWidth="1"/>
    <col min="1038" max="1039" width="5.7109375" style="23" customWidth="1"/>
    <col min="1040" max="1040" width="6.7109375" style="23" customWidth="1"/>
    <col min="1041" max="1045" width="5.7109375" style="23" customWidth="1"/>
    <col min="1046" max="1046" width="6.7109375" style="23" customWidth="1"/>
    <col min="1047" max="1051" width="5.7109375" style="23" customWidth="1"/>
    <col min="1052" max="1052" width="6.7109375" style="23" customWidth="1"/>
    <col min="1053" max="1057" width="5.7109375" style="23" customWidth="1"/>
    <col min="1058" max="1066" width="6.7109375" style="23" customWidth="1"/>
    <col min="1067" max="1084" width="5.7109375" style="23" customWidth="1"/>
    <col min="1085" max="1085" width="6.7109375" style="23" customWidth="1"/>
    <col min="1086" max="1090" width="5.7109375" style="23" customWidth="1"/>
    <col min="1091" max="1091" width="52.7109375" style="23" customWidth="1"/>
    <col min="1092" max="1096" width="5.7109375" style="23" customWidth="1"/>
    <col min="1097" max="1097" width="6.7109375" style="23" customWidth="1"/>
    <col min="1098" max="1102" width="5.7109375" style="23" customWidth="1"/>
    <col min="1103" max="1103" width="6.7109375" style="23" customWidth="1"/>
    <col min="1104" max="1115" width="5.7109375" style="23" customWidth="1"/>
    <col min="1116" max="1280" width="11.421875" style="23" customWidth="1"/>
    <col min="1281" max="1281" width="33.421875" style="23" customWidth="1"/>
    <col min="1282" max="1282" width="18.28125" style="23" customWidth="1"/>
    <col min="1283" max="1283" width="26.421875" style="23" customWidth="1"/>
    <col min="1284" max="1284" width="18.00390625" style="23" customWidth="1"/>
    <col min="1285" max="1285" width="14.28125" style="23" customWidth="1"/>
    <col min="1286" max="1286" width="12.57421875" style="23" customWidth="1"/>
    <col min="1287" max="1287" width="11.00390625" style="23" bestFit="1" customWidth="1"/>
    <col min="1288" max="1289" width="14.7109375" style="23" customWidth="1"/>
    <col min="1290" max="1290" width="29.57421875" style="23" customWidth="1"/>
    <col min="1291" max="1291" width="22.28125" style="23" customWidth="1"/>
    <col min="1292" max="1292" width="22.7109375" style="23" customWidth="1"/>
    <col min="1293" max="1293" width="25.7109375" style="23" customWidth="1"/>
    <col min="1294" max="1295" width="5.7109375" style="23" customWidth="1"/>
    <col min="1296" max="1296" width="6.7109375" style="23" customWidth="1"/>
    <col min="1297" max="1301" width="5.7109375" style="23" customWidth="1"/>
    <col min="1302" max="1302" width="6.7109375" style="23" customWidth="1"/>
    <col min="1303" max="1307" width="5.7109375" style="23" customWidth="1"/>
    <col min="1308" max="1308" width="6.7109375" style="23" customWidth="1"/>
    <col min="1309" max="1313" width="5.7109375" style="23" customWidth="1"/>
    <col min="1314" max="1322" width="6.7109375" style="23" customWidth="1"/>
    <col min="1323" max="1340" width="5.7109375" style="23" customWidth="1"/>
    <col min="1341" max="1341" width="6.7109375" style="23" customWidth="1"/>
    <col min="1342" max="1346" width="5.7109375" style="23" customWidth="1"/>
    <col min="1347" max="1347" width="52.7109375" style="23" customWidth="1"/>
    <col min="1348" max="1352" width="5.7109375" style="23" customWidth="1"/>
    <col min="1353" max="1353" width="6.7109375" style="23" customWidth="1"/>
    <col min="1354" max="1358" width="5.7109375" style="23" customWidth="1"/>
    <col min="1359" max="1359" width="6.7109375" style="23" customWidth="1"/>
    <col min="1360" max="1371" width="5.7109375" style="23" customWidth="1"/>
    <col min="1372" max="1536" width="11.421875" style="23" customWidth="1"/>
    <col min="1537" max="1537" width="33.421875" style="23" customWidth="1"/>
    <col min="1538" max="1538" width="18.28125" style="23" customWidth="1"/>
    <col min="1539" max="1539" width="26.421875" style="23" customWidth="1"/>
    <col min="1540" max="1540" width="18.00390625" style="23" customWidth="1"/>
    <col min="1541" max="1541" width="14.28125" style="23" customWidth="1"/>
    <col min="1542" max="1542" width="12.57421875" style="23" customWidth="1"/>
    <col min="1543" max="1543" width="11.00390625" style="23" bestFit="1" customWidth="1"/>
    <col min="1544" max="1545" width="14.7109375" style="23" customWidth="1"/>
    <col min="1546" max="1546" width="29.57421875" style="23" customWidth="1"/>
    <col min="1547" max="1547" width="22.28125" style="23" customWidth="1"/>
    <col min="1548" max="1548" width="22.7109375" style="23" customWidth="1"/>
    <col min="1549" max="1549" width="25.7109375" style="23" customWidth="1"/>
    <col min="1550" max="1551" width="5.7109375" style="23" customWidth="1"/>
    <col min="1552" max="1552" width="6.7109375" style="23" customWidth="1"/>
    <col min="1553" max="1557" width="5.7109375" style="23" customWidth="1"/>
    <col min="1558" max="1558" width="6.7109375" style="23" customWidth="1"/>
    <col min="1559" max="1563" width="5.7109375" style="23" customWidth="1"/>
    <col min="1564" max="1564" width="6.7109375" style="23" customWidth="1"/>
    <col min="1565" max="1569" width="5.7109375" style="23" customWidth="1"/>
    <col min="1570" max="1578" width="6.7109375" style="23" customWidth="1"/>
    <col min="1579" max="1596" width="5.7109375" style="23" customWidth="1"/>
    <col min="1597" max="1597" width="6.7109375" style="23" customWidth="1"/>
    <col min="1598" max="1602" width="5.7109375" style="23" customWidth="1"/>
    <col min="1603" max="1603" width="52.7109375" style="23" customWidth="1"/>
    <col min="1604" max="1608" width="5.7109375" style="23" customWidth="1"/>
    <col min="1609" max="1609" width="6.7109375" style="23" customWidth="1"/>
    <col min="1610" max="1614" width="5.7109375" style="23" customWidth="1"/>
    <col min="1615" max="1615" width="6.7109375" style="23" customWidth="1"/>
    <col min="1616" max="1627" width="5.7109375" style="23" customWidth="1"/>
    <col min="1628" max="1792" width="11.421875" style="23" customWidth="1"/>
    <col min="1793" max="1793" width="33.421875" style="23" customWidth="1"/>
    <col min="1794" max="1794" width="18.28125" style="23" customWidth="1"/>
    <col min="1795" max="1795" width="26.421875" style="23" customWidth="1"/>
    <col min="1796" max="1796" width="18.00390625" style="23" customWidth="1"/>
    <col min="1797" max="1797" width="14.28125" style="23" customWidth="1"/>
    <col min="1798" max="1798" width="12.57421875" style="23" customWidth="1"/>
    <col min="1799" max="1799" width="11.00390625" style="23" bestFit="1" customWidth="1"/>
    <col min="1800" max="1801" width="14.7109375" style="23" customWidth="1"/>
    <col min="1802" max="1802" width="29.57421875" style="23" customWidth="1"/>
    <col min="1803" max="1803" width="22.28125" style="23" customWidth="1"/>
    <col min="1804" max="1804" width="22.7109375" style="23" customWidth="1"/>
    <col min="1805" max="1805" width="25.7109375" style="23" customWidth="1"/>
    <col min="1806" max="1807" width="5.7109375" style="23" customWidth="1"/>
    <col min="1808" max="1808" width="6.7109375" style="23" customWidth="1"/>
    <col min="1809" max="1813" width="5.7109375" style="23" customWidth="1"/>
    <col min="1814" max="1814" width="6.7109375" style="23" customWidth="1"/>
    <col min="1815" max="1819" width="5.7109375" style="23" customWidth="1"/>
    <col min="1820" max="1820" width="6.7109375" style="23" customWidth="1"/>
    <col min="1821" max="1825" width="5.7109375" style="23" customWidth="1"/>
    <col min="1826" max="1834" width="6.7109375" style="23" customWidth="1"/>
    <col min="1835" max="1852" width="5.7109375" style="23" customWidth="1"/>
    <col min="1853" max="1853" width="6.7109375" style="23" customWidth="1"/>
    <col min="1854" max="1858" width="5.7109375" style="23" customWidth="1"/>
    <col min="1859" max="1859" width="52.7109375" style="23" customWidth="1"/>
    <col min="1860" max="1864" width="5.7109375" style="23" customWidth="1"/>
    <col min="1865" max="1865" width="6.7109375" style="23" customWidth="1"/>
    <col min="1866" max="1870" width="5.7109375" style="23" customWidth="1"/>
    <col min="1871" max="1871" width="6.7109375" style="23" customWidth="1"/>
    <col min="1872" max="1883" width="5.7109375" style="23" customWidth="1"/>
    <col min="1884" max="2048" width="11.421875" style="23" customWidth="1"/>
    <col min="2049" max="2049" width="33.421875" style="23" customWidth="1"/>
    <col min="2050" max="2050" width="18.28125" style="23" customWidth="1"/>
    <col min="2051" max="2051" width="26.421875" style="23" customWidth="1"/>
    <col min="2052" max="2052" width="18.00390625" style="23" customWidth="1"/>
    <col min="2053" max="2053" width="14.28125" style="23" customWidth="1"/>
    <col min="2054" max="2054" width="12.57421875" style="23" customWidth="1"/>
    <col min="2055" max="2055" width="11.00390625" style="23" bestFit="1" customWidth="1"/>
    <col min="2056" max="2057" width="14.7109375" style="23" customWidth="1"/>
    <col min="2058" max="2058" width="29.57421875" style="23" customWidth="1"/>
    <col min="2059" max="2059" width="22.28125" style="23" customWidth="1"/>
    <col min="2060" max="2060" width="22.7109375" style="23" customWidth="1"/>
    <col min="2061" max="2061" width="25.7109375" style="23" customWidth="1"/>
    <col min="2062" max="2063" width="5.7109375" style="23" customWidth="1"/>
    <col min="2064" max="2064" width="6.7109375" style="23" customWidth="1"/>
    <col min="2065" max="2069" width="5.7109375" style="23" customWidth="1"/>
    <col min="2070" max="2070" width="6.7109375" style="23" customWidth="1"/>
    <col min="2071" max="2075" width="5.7109375" style="23" customWidth="1"/>
    <col min="2076" max="2076" width="6.7109375" style="23" customWidth="1"/>
    <col min="2077" max="2081" width="5.7109375" style="23" customWidth="1"/>
    <col min="2082" max="2090" width="6.7109375" style="23" customWidth="1"/>
    <col min="2091" max="2108" width="5.7109375" style="23" customWidth="1"/>
    <col min="2109" max="2109" width="6.7109375" style="23" customWidth="1"/>
    <col min="2110" max="2114" width="5.7109375" style="23" customWidth="1"/>
    <col min="2115" max="2115" width="52.7109375" style="23" customWidth="1"/>
    <col min="2116" max="2120" width="5.7109375" style="23" customWidth="1"/>
    <col min="2121" max="2121" width="6.7109375" style="23" customWidth="1"/>
    <col min="2122" max="2126" width="5.7109375" style="23" customWidth="1"/>
    <col min="2127" max="2127" width="6.7109375" style="23" customWidth="1"/>
    <col min="2128" max="2139" width="5.7109375" style="23" customWidth="1"/>
    <col min="2140" max="2304" width="11.421875" style="23" customWidth="1"/>
    <col min="2305" max="2305" width="33.421875" style="23" customWidth="1"/>
    <col min="2306" max="2306" width="18.28125" style="23" customWidth="1"/>
    <col min="2307" max="2307" width="26.421875" style="23" customWidth="1"/>
    <col min="2308" max="2308" width="18.00390625" style="23" customWidth="1"/>
    <col min="2309" max="2309" width="14.28125" style="23" customWidth="1"/>
    <col min="2310" max="2310" width="12.57421875" style="23" customWidth="1"/>
    <col min="2311" max="2311" width="11.00390625" style="23" bestFit="1" customWidth="1"/>
    <col min="2312" max="2313" width="14.7109375" style="23" customWidth="1"/>
    <col min="2314" max="2314" width="29.57421875" style="23" customWidth="1"/>
    <col min="2315" max="2315" width="22.28125" style="23" customWidth="1"/>
    <col min="2316" max="2316" width="22.7109375" style="23" customWidth="1"/>
    <col min="2317" max="2317" width="25.7109375" style="23" customWidth="1"/>
    <col min="2318" max="2319" width="5.7109375" style="23" customWidth="1"/>
    <col min="2320" max="2320" width="6.7109375" style="23" customWidth="1"/>
    <col min="2321" max="2325" width="5.7109375" style="23" customWidth="1"/>
    <col min="2326" max="2326" width="6.7109375" style="23" customWidth="1"/>
    <col min="2327" max="2331" width="5.7109375" style="23" customWidth="1"/>
    <col min="2332" max="2332" width="6.7109375" style="23" customWidth="1"/>
    <col min="2333" max="2337" width="5.7109375" style="23" customWidth="1"/>
    <col min="2338" max="2346" width="6.7109375" style="23" customWidth="1"/>
    <col min="2347" max="2364" width="5.7109375" style="23" customWidth="1"/>
    <col min="2365" max="2365" width="6.7109375" style="23" customWidth="1"/>
    <col min="2366" max="2370" width="5.7109375" style="23" customWidth="1"/>
    <col min="2371" max="2371" width="52.7109375" style="23" customWidth="1"/>
    <col min="2372" max="2376" width="5.7109375" style="23" customWidth="1"/>
    <col min="2377" max="2377" width="6.7109375" style="23" customWidth="1"/>
    <col min="2378" max="2382" width="5.7109375" style="23" customWidth="1"/>
    <col min="2383" max="2383" width="6.7109375" style="23" customWidth="1"/>
    <col min="2384" max="2395" width="5.7109375" style="23" customWidth="1"/>
    <col min="2396" max="2560" width="11.421875" style="23" customWidth="1"/>
    <col min="2561" max="2561" width="33.421875" style="23" customWidth="1"/>
    <col min="2562" max="2562" width="18.28125" style="23" customWidth="1"/>
    <col min="2563" max="2563" width="26.421875" style="23" customWidth="1"/>
    <col min="2564" max="2564" width="18.00390625" style="23" customWidth="1"/>
    <col min="2565" max="2565" width="14.28125" style="23" customWidth="1"/>
    <col min="2566" max="2566" width="12.57421875" style="23" customWidth="1"/>
    <col min="2567" max="2567" width="11.00390625" style="23" bestFit="1" customWidth="1"/>
    <col min="2568" max="2569" width="14.7109375" style="23" customWidth="1"/>
    <col min="2570" max="2570" width="29.57421875" style="23" customWidth="1"/>
    <col min="2571" max="2571" width="22.28125" style="23" customWidth="1"/>
    <col min="2572" max="2572" width="22.7109375" style="23" customWidth="1"/>
    <col min="2573" max="2573" width="25.7109375" style="23" customWidth="1"/>
    <col min="2574" max="2575" width="5.7109375" style="23" customWidth="1"/>
    <col min="2576" max="2576" width="6.7109375" style="23" customWidth="1"/>
    <col min="2577" max="2581" width="5.7109375" style="23" customWidth="1"/>
    <col min="2582" max="2582" width="6.7109375" style="23" customWidth="1"/>
    <col min="2583" max="2587" width="5.7109375" style="23" customWidth="1"/>
    <col min="2588" max="2588" width="6.7109375" style="23" customWidth="1"/>
    <col min="2589" max="2593" width="5.7109375" style="23" customWidth="1"/>
    <col min="2594" max="2602" width="6.7109375" style="23" customWidth="1"/>
    <col min="2603" max="2620" width="5.7109375" style="23" customWidth="1"/>
    <col min="2621" max="2621" width="6.7109375" style="23" customWidth="1"/>
    <col min="2622" max="2626" width="5.7109375" style="23" customWidth="1"/>
    <col min="2627" max="2627" width="52.7109375" style="23" customWidth="1"/>
    <col min="2628" max="2632" width="5.7109375" style="23" customWidth="1"/>
    <col min="2633" max="2633" width="6.7109375" style="23" customWidth="1"/>
    <col min="2634" max="2638" width="5.7109375" style="23" customWidth="1"/>
    <col min="2639" max="2639" width="6.7109375" style="23" customWidth="1"/>
    <col min="2640" max="2651" width="5.7109375" style="23" customWidth="1"/>
    <col min="2652" max="2816" width="11.421875" style="23" customWidth="1"/>
    <col min="2817" max="2817" width="33.421875" style="23" customWidth="1"/>
    <col min="2818" max="2818" width="18.28125" style="23" customWidth="1"/>
    <col min="2819" max="2819" width="26.421875" style="23" customWidth="1"/>
    <col min="2820" max="2820" width="18.00390625" style="23" customWidth="1"/>
    <col min="2821" max="2821" width="14.28125" style="23" customWidth="1"/>
    <col min="2822" max="2822" width="12.57421875" style="23" customWidth="1"/>
    <col min="2823" max="2823" width="11.00390625" style="23" bestFit="1" customWidth="1"/>
    <col min="2824" max="2825" width="14.7109375" style="23" customWidth="1"/>
    <col min="2826" max="2826" width="29.57421875" style="23" customWidth="1"/>
    <col min="2827" max="2827" width="22.28125" style="23" customWidth="1"/>
    <col min="2828" max="2828" width="22.7109375" style="23" customWidth="1"/>
    <col min="2829" max="2829" width="25.7109375" style="23" customWidth="1"/>
    <col min="2830" max="2831" width="5.7109375" style="23" customWidth="1"/>
    <col min="2832" max="2832" width="6.7109375" style="23" customWidth="1"/>
    <col min="2833" max="2837" width="5.7109375" style="23" customWidth="1"/>
    <col min="2838" max="2838" width="6.7109375" style="23" customWidth="1"/>
    <col min="2839" max="2843" width="5.7109375" style="23" customWidth="1"/>
    <col min="2844" max="2844" width="6.7109375" style="23" customWidth="1"/>
    <col min="2845" max="2849" width="5.7109375" style="23" customWidth="1"/>
    <col min="2850" max="2858" width="6.7109375" style="23" customWidth="1"/>
    <col min="2859" max="2876" width="5.7109375" style="23" customWidth="1"/>
    <col min="2877" max="2877" width="6.7109375" style="23" customWidth="1"/>
    <col min="2878" max="2882" width="5.7109375" style="23" customWidth="1"/>
    <col min="2883" max="2883" width="52.7109375" style="23" customWidth="1"/>
    <col min="2884" max="2888" width="5.7109375" style="23" customWidth="1"/>
    <col min="2889" max="2889" width="6.7109375" style="23" customWidth="1"/>
    <col min="2890" max="2894" width="5.7109375" style="23" customWidth="1"/>
    <col min="2895" max="2895" width="6.7109375" style="23" customWidth="1"/>
    <col min="2896" max="2907" width="5.7109375" style="23" customWidth="1"/>
    <col min="2908" max="3072" width="11.421875" style="23" customWidth="1"/>
    <col min="3073" max="3073" width="33.421875" style="23" customWidth="1"/>
    <col min="3074" max="3074" width="18.28125" style="23" customWidth="1"/>
    <col min="3075" max="3075" width="26.421875" style="23" customWidth="1"/>
    <col min="3076" max="3076" width="18.00390625" style="23" customWidth="1"/>
    <col min="3077" max="3077" width="14.28125" style="23" customWidth="1"/>
    <col min="3078" max="3078" width="12.57421875" style="23" customWidth="1"/>
    <col min="3079" max="3079" width="11.00390625" style="23" bestFit="1" customWidth="1"/>
    <col min="3080" max="3081" width="14.7109375" style="23" customWidth="1"/>
    <col min="3082" max="3082" width="29.57421875" style="23" customWidth="1"/>
    <col min="3083" max="3083" width="22.28125" style="23" customWidth="1"/>
    <col min="3084" max="3084" width="22.7109375" style="23" customWidth="1"/>
    <col min="3085" max="3085" width="25.7109375" style="23" customWidth="1"/>
    <col min="3086" max="3087" width="5.7109375" style="23" customWidth="1"/>
    <col min="3088" max="3088" width="6.7109375" style="23" customWidth="1"/>
    <col min="3089" max="3093" width="5.7109375" style="23" customWidth="1"/>
    <col min="3094" max="3094" width="6.7109375" style="23" customWidth="1"/>
    <col min="3095" max="3099" width="5.7109375" style="23" customWidth="1"/>
    <col min="3100" max="3100" width="6.7109375" style="23" customWidth="1"/>
    <col min="3101" max="3105" width="5.7109375" style="23" customWidth="1"/>
    <col min="3106" max="3114" width="6.7109375" style="23" customWidth="1"/>
    <col min="3115" max="3132" width="5.7109375" style="23" customWidth="1"/>
    <col min="3133" max="3133" width="6.7109375" style="23" customWidth="1"/>
    <col min="3134" max="3138" width="5.7109375" style="23" customWidth="1"/>
    <col min="3139" max="3139" width="52.7109375" style="23" customWidth="1"/>
    <col min="3140" max="3144" width="5.7109375" style="23" customWidth="1"/>
    <col min="3145" max="3145" width="6.7109375" style="23" customWidth="1"/>
    <col min="3146" max="3150" width="5.7109375" style="23" customWidth="1"/>
    <col min="3151" max="3151" width="6.7109375" style="23" customWidth="1"/>
    <col min="3152" max="3163" width="5.7109375" style="23" customWidth="1"/>
    <col min="3164" max="3328" width="11.421875" style="23" customWidth="1"/>
    <col min="3329" max="3329" width="33.421875" style="23" customWidth="1"/>
    <col min="3330" max="3330" width="18.28125" style="23" customWidth="1"/>
    <col min="3331" max="3331" width="26.421875" style="23" customWidth="1"/>
    <col min="3332" max="3332" width="18.00390625" style="23" customWidth="1"/>
    <col min="3333" max="3333" width="14.28125" style="23" customWidth="1"/>
    <col min="3334" max="3334" width="12.57421875" style="23" customWidth="1"/>
    <col min="3335" max="3335" width="11.00390625" style="23" bestFit="1" customWidth="1"/>
    <col min="3336" max="3337" width="14.7109375" style="23" customWidth="1"/>
    <col min="3338" max="3338" width="29.57421875" style="23" customWidth="1"/>
    <col min="3339" max="3339" width="22.28125" style="23" customWidth="1"/>
    <col min="3340" max="3340" width="22.7109375" style="23" customWidth="1"/>
    <col min="3341" max="3341" width="25.7109375" style="23" customWidth="1"/>
    <col min="3342" max="3343" width="5.7109375" style="23" customWidth="1"/>
    <col min="3344" max="3344" width="6.7109375" style="23" customWidth="1"/>
    <col min="3345" max="3349" width="5.7109375" style="23" customWidth="1"/>
    <col min="3350" max="3350" width="6.7109375" style="23" customWidth="1"/>
    <col min="3351" max="3355" width="5.7109375" style="23" customWidth="1"/>
    <col min="3356" max="3356" width="6.7109375" style="23" customWidth="1"/>
    <col min="3357" max="3361" width="5.7109375" style="23" customWidth="1"/>
    <col min="3362" max="3370" width="6.7109375" style="23" customWidth="1"/>
    <col min="3371" max="3388" width="5.7109375" style="23" customWidth="1"/>
    <col min="3389" max="3389" width="6.7109375" style="23" customWidth="1"/>
    <col min="3390" max="3394" width="5.7109375" style="23" customWidth="1"/>
    <col min="3395" max="3395" width="52.7109375" style="23" customWidth="1"/>
    <col min="3396" max="3400" width="5.7109375" style="23" customWidth="1"/>
    <col min="3401" max="3401" width="6.7109375" style="23" customWidth="1"/>
    <col min="3402" max="3406" width="5.7109375" style="23" customWidth="1"/>
    <col min="3407" max="3407" width="6.7109375" style="23" customWidth="1"/>
    <col min="3408" max="3419" width="5.7109375" style="23" customWidth="1"/>
    <col min="3420" max="3584" width="11.421875" style="23" customWidth="1"/>
    <col min="3585" max="3585" width="33.421875" style="23" customWidth="1"/>
    <col min="3586" max="3586" width="18.28125" style="23" customWidth="1"/>
    <col min="3587" max="3587" width="26.421875" style="23" customWidth="1"/>
    <col min="3588" max="3588" width="18.00390625" style="23" customWidth="1"/>
    <col min="3589" max="3589" width="14.28125" style="23" customWidth="1"/>
    <col min="3590" max="3590" width="12.57421875" style="23" customWidth="1"/>
    <col min="3591" max="3591" width="11.00390625" style="23" bestFit="1" customWidth="1"/>
    <col min="3592" max="3593" width="14.7109375" style="23" customWidth="1"/>
    <col min="3594" max="3594" width="29.57421875" style="23" customWidth="1"/>
    <col min="3595" max="3595" width="22.28125" style="23" customWidth="1"/>
    <col min="3596" max="3596" width="22.7109375" style="23" customWidth="1"/>
    <col min="3597" max="3597" width="25.7109375" style="23" customWidth="1"/>
    <col min="3598" max="3599" width="5.7109375" style="23" customWidth="1"/>
    <col min="3600" max="3600" width="6.7109375" style="23" customWidth="1"/>
    <col min="3601" max="3605" width="5.7109375" style="23" customWidth="1"/>
    <col min="3606" max="3606" width="6.7109375" style="23" customWidth="1"/>
    <col min="3607" max="3611" width="5.7109375" style="23" customWidth="1"/>
    <col min="3612" max="3612" width="6.7109375" style="23" customWidth="1"/>
    <col min="3613" max="3617" width="5.7109375" style="23" customWidth="1"/>
    <col min="3618" max="3626" width="6.7109375" style="23" customWidth="1"/>
    <col min="3627" max="3644" width="5.7109375" style="23" customWidth="1"/>
    <col min="3645" max="3645" width="6.7109375" style="23" customWidth="1"/>
    <col min="3646" max="3650" width="5.7109375" style="23" customWidth="1"/>
    <col min="3651" max="3651" width="52.7109375" style="23" customWidth="1"/>
    <col min="3652" max="3656" width="5.7109375" style="23" customWidth="1"/>
    <col min="3657" max="3657" width="6.7109375" style="23" customWidth="1"/>
    <col min="3658" max="3662" width="5.7109375" style="23" customWidth="1"/>
    <col min="3663" max="3663" width="6.7109375" style="23" customWidth="1"/>
    <col min="3664" max="3675" width="5.7109375" style="23" customWidth="1"/>
    <col min="3676" max="3840" width="11.421875" style="23" customWidth="1"/>
    <col min="3841" max="3841" width="33.421875" style="23" customWidth="1"/>
    <col min="3842" max="3842" width="18.28125" style="23" customWidth="1"/>
    <col min="3843" max="3843" width="26.421875" style="23" customWidth="1"/>
    <col min="3844" max="3844" width="18.00390625" style="23" customWidth="1"/>
    <col min="3845" max="3845" width="14.28125" style="23" customWidth="1"/>
    <col min="3846" max="3846" width="12.57421875" style="23" customWidth="1"/>
    <col min="3847" max="3847" width="11.00390625" style="23" bestFit="1" customWidth="1"/>
    <col min="3848" max="3849" width="14.7109375" style="23" customWidth="1"/>
    <col min="3850" max="3850" width="29.57421875" style="23" customWidth="1"/>
    <col min="3851" max="3851" width="22.28125" style="23" customWidth="1"/>
    <col min="3852" max="3852" width="22.7109375" style="23" customWidth="1"/>
    <col min="3853" max="3853" width="25.7109375" style="23" customWidth="1"/>
    <col min="3854" max="3855" width="5.7109375" style="23" customWidth="1"/>
    <col min="3856" max="3856" width="6.7109375" style="23" customWidth="1"/>
    <col min="3857" max="3861" width="5.7109375" style="23" customWidth="1"/>
    <col min="3862" max="3862" width="6.7109375" style="23" customWidth="1"/>
    <col min="3863" max="3867" width="5.7109375" style="23" customWidth="1"/>
    <col min="3868" max="3868" width="6.7109375" style="23" customWidth="1"/>
    <col min="3869" max="3873" width="5.7109375" style="23" customWidth="1"/>
    <col min="3874" max="3882" width="6.7109375" style="23" customWidth="1"/>
    <col min="3883" max="3900" width="5.7109375" style="23" customWidth="1"/>
    <col min="3901" max="3901" width="6.7109375" style="23" customWidth="1"/>
    <col min="3902" max="3906" width="5.7109375" style="23" customWidth="1"/>
    <col min="3907" max="3907" width="52.7109375" style="23" customWidth="1"/>
    <col min="3908" max="3912" width="5.7109375" style="23" customWidth="1"/>
    <col min="3913" max="3913" width="6.7109375" style="23" customWidth="1"/>
    <col min="3914" max="3918" width="5.7109375" style="23" customWidth="1"/>
    <col min="3919" max="3919" width="6.7109375" style="23" customWidth="1"/>
    <col min="3920" max="3931" width="5.7109375" style="23" customWidth="1"/>
    <col min="3932" max="4096" width="11.421875" style="23" customWidth="1"/>
    <col min="4097" max="4097" width="33.421875" style="23" customWidth="1"/>
    <col min="4098" max="4098" width="18.28125" style="23" customWidth="1"/>
    <col min="4099" max="4099" width="26.421875" style="23" customWidth="1"/>
    <col min="4100" max="4100" width="18.00390625" style="23" customWidth="1"/>
    <col min="4101" max="4101" width="14.28125" style="23" customWidth="1"/>
    <col min="4102" max="4102" width="12.57421875" style="23" customWidth="1"/>
    <col min="4103" max="4103" width="11.00390625" style="23" bestFit="1" customWidth="1"/>
    <col min="4104" max="4105" width="14.7109375" style="23" customWidth="1"/>
    <col min="4106" max="4106" width="29.57421875" style="23" customWidth="1"/>
    <col min="4107" max="4107" width="22.28125" style="23" customWidth="1"/>
    <col min="4108" max="4108" width="22.7109375" style="23" customWidth="1"/>
    <col min="4109" max="4109" width="25.7109375" style="23" customWidth="1"/>
    <col min="4110" max="4111" width="5.7109375" style="23" customWidth="1"/>
    <col min="4112" max="4112" width="6.7109375" style="23" customWidth="1"/>
    <col min="4113" max="4117" width="5.7109375" style="23" customWidth="1"/>
    <col min="4118" max="4118" width="6.7109375" style="23" customWidth="1"/>
    <col min="4119" max="4123" width="5.7109375" style="23" customWidth="1"/>
    <col min="4124" max="4124" width="6.7109375" style="23" customWidth="1"/>
    <col min="4125" max="4129" width="5.7109375" style="23" customWidth="1"/>
    <col min="4130" max="4138" width="6.7109375" style="23" customWidth="1"/>
    <col min="4139" max="4156" width="5.7109375" style="23" customWidth="1"/>
    <col min="4157" max="4157" width="6.7109375" style="23" customWidth="1"/>
    <col min="4158" max="4162" width="5.7109375" style="23" customWidth="1"/>
    <col min="4163" max="4163" width="52.7109375" style="23" customWidth="1"/>
    <col min="4164" max="4168" width="5.7109375" style="23" customWidth="1"/>
    <col min="4169" max="4169" width="6.7109375" style="23" customWidth="1"/>
    <col min="4170" max="4174" width="5.7109375" style="23" customWidth="1"/>
    <col min="4175" max="4175" width="6.7109375" style="23" customWidth="1"/>
    <col min="4176" max="4187" width="5.7109375" style="23" customWidth="1"/>
    <col min="4188" max="4352" width="11.421875" style="23" customWidth="1"/>
    <col min="4353" max="4353" width="33.421875" style="23" customWidth="1"/>
    <col min="4354" max="4354" width="18.28125" style="23" customWidth="1"/>
    <col min="4355" max="4355" width="26.421875" style="23" customWidth="1"/>
    <col min="4356" max="4356" width="18.00390625" style="23" customWidth="1"/>
    <col min="4357" max="4357" width="14.28125" style="23" customWidth="1"/>
    <col min="4358" max="4358" width="12.57421875" style="23" customWidth="1"/>
    <col min="4359" max="4359" width="11.00390625" style="23" bestFit="1" customWidth="1"/>
    <col min="4360" max="4361" width="14.7109375" style="23" customWidth="1"/>
    <col min="4362" max="4362" width="29.57421875" style="23" customWidth="1"/>
    <col min="4363" max="4363" width="22.28125" style="23" customWidth="1"/>
    <col min="4364" max="4364" width="22.7109375" style="23" customWidth="1"/>
    <col min="4365" max="4365" width="25.7109375" style="23" customWidth="1"/>
    <col min="4366" max="4367" width="5.7109375" style="23" customWidth="1"/>
    <col min="4368" max="4368" width="6.7109375" style="23" customWidth="1"/>
    <col min="4369" max="4373" width="5.7109375" style="23" customWidth="1"/>
    <col min="4374" max="4374" width="6.7109375" style="23" customWidth="1"/>
    <col min="4375" max="4379" width="5.7109375" style="23" customWidth="1"/>
    <col min="4380" max="4380" width="6.7109375" style="23" customWidth="1"/>
    <col min="4381" max="4385" width="5.7109375" style="23" customWidth="1"/>
    <col min="4386" max="4394" width="6.7109375" style="23" customWidth="1"/>
    <col min="4395" max="4412" width="5.7109375" style="23" customWidth="1"/>
    <col min="4413" max="4413" width="6.7109375" style="23" customWidth="1"/>
    <col min="4414" max="4418" width="5.7109375" style="23" customWidth="1"/>
    <col min="4419" max="4419" width="52.7109375" style="23" customWidth="1"/>
    <col min="4420" max="4424" width="5.7109375" style="23" customWidth="1"/>
    <col min="4425" max="4425" width="6.7109375" style="23" customWidth="1"/>
    <col min="4426" max="4430" width="5.7109375" style="23" customWidth="1"/>
    <col min="4431" max="4431" width="6.7109375" style="23" customWidth="1"/>
    <col min="4432" max="4443" width="5.7109375" style="23" customWidth="1"/>
    <col min="4444" max="4608" width="11.421875" style="23" customWidth="1"/>
    <col min="4609" max="4609" width="33.421875" style="23" customWidth="1"/>
    <col min="4610" max="4610" width="18.28125" style="23" customWidth="1"/>
    <col min="4611" max="4611" width="26.421875" style="23" customWidth="1"/>
    <col min="4612" max="4612" width="18.00390625" style="23" customWidth="1"/>
    <col min="4613" max="4613" width="14.28125" style="23" customWidth="1"/>
    <col min="4614" max="4614" width="12.57421875" style="23" customWidth="1"/>
    <col min="4615" max="4615" width="11.00390625" style="23" bestFit="1" customWidth="1"/>
    <col min="4616" max="4617" width="14.7109375" style="23" customWidth="1"/>
    <col min="4618" max="4618" width="29.57421875" style="23" customWidth="1"/>
    <col min="4619" max="4619" width="22.28125" style="23" customWidth="1"/>
    <col min="4620" max="4620" width="22.7109375" style="23" customWidth="1"/>
    <col min="4621" max="4621" width="25.7109375" style="23" customWidth="1"/>
    <col min="4622" max="4623" width="5.7109375" style="23" customWidth="1"/>
    <col min="4624" max="4624" width="6.7109375" style="23" customWidth="1"/>
    <col min="4625" max="4629" width="5.7109375" style="23" customWidth="1"/>
    <col min="4630" max="4630" width="6.7109375" style="23" customWidth="1"/>
    <col min="4631" max="4635" width="5.7109375" style="23" customWidth="1"/>
    <col min="4636" max="4636" width="6.7109375" style="23" customWidth="1"/>
    <col min="4637" max="4641" width="5.7109375" style="23" customWidth="1"/>
    <col min="4642" max="4650" width="6.7109375" style="23" customWidth="1"/>
    <col min="4651" max="4668" width="5.7109375" style="23" customWidth="1"/>
    <col min="4669" max="4669" width="6.7109375" style="23" customWidth="1"/>
    <col min="4670" max="4674" width="5.7109375" style="23" customWidth="1"/>
    <col min="4675" max="4675" width="52.7109375" style="23" customWidth="1"/>
    <col min="4676" max="4680" width="5.7109375" style="23" customWidth="1"/>
    <col min="4681" max="4681" width="6.7109375" style="23" customWidth="1"/>
    <col min="4682" max="4686" width="5.7109375" style="23" customWidth="1"/>
    <col min="4687" max="4687" width="6.7109375" style="23" customWidth="1"/>
    <col min="4688" max="4699" width="5.7109375" style="23" customWidth="1"/>
    <col min="4700" max="4864" width="11.421875" style="23" customWidth="1"/>
    <col min="4865" max="4865" width="33.421875" style="23" customWidth="1"/>
    <col min="4866" max="4866" width="18.28125" style="23" customWidth="1"/>
    <col min="4867" max="4867" width="26.421875" style="23" customWidth="1"/>
    <col min="4868" max="4868" width="18.00390625" style="23" customWidth="1"/>
    <col min="4869" max="4869" width="14.28125" style="23" customWidth="1"/>
    <col min="4870" max="4870" width="12.57421875" style="23" customWidth="1"/>
    <col min="4871" max="4871" width="11.00390625" style="23" bestFit="1" customWidth="1"/>
    <col min="4872" max="4873" width="14.7109375" style="23" customWidth="1"/>
    <col min="4874" max="4874" width="29.57421875" style="23" customWidth="1"/>
    <col min="4875" max="4875" width="22.28125" style="23" customWidth="1"/>
    <col min="4876" max="4876" width="22.7109375" style="23" customWidth="1"/>
    <col min="4877" max="4877" width="25.7109375" style="23" customWidth="1"/>
    <col min="4878" max="4879" width="5.7109375" style="23" customWidth="1"/>
    <col min="4880" max="4880" width="6.7109375" style="23" customWidth="1"/>
    <col min="4881" max="4885" width="5.7109375" style="23" customWidth="1"/>
    <col min="4886" max="4886" width="6.7109375" style="23" customWidth="1"/>
    <col min="4887" max="4891" width="5.7109375" style="23" customWidth="1"/>
    <col min="4892" max="4892" width="6.7109375" style="23" customWidth="1"/>
    <col min="4893" max="4897" width="5.7109375" style="23" customWidth="1"/>
    <col min="4898" max="4906" width="6.7109375" style="23" customWidth="1"/>
    <col min="4907" max="4924" width="5.7109375" style="23" customWidth="1"/>
    <col min="4925" max="4925" width="6.7109375" style="23" customWidth="1"/>
    <col min="4926" max="4930" width="5.7109375" style="23" customWidth="1"/>
    <col min="4931" max="4931" width="52.7109375" style="23" customWidth="1"/>
    <col min="4932" max="4936" width="5.7109375" style="23" customWidth="1"/>
    <col min="4937" max="4937" width="6.7109375" style="23" customWidth="1"/>
    <col min="4938" max="4942" width="5.7109375" style="23" customWidth="1"/>
    <col min="4943" max="4943" width="6.7109375" style="23" customWidth="1"/>
    <col min="4944" max="4955" width="5.7109375" style="23" customWidth="1"/>
    <col min="4956" max="5120" width="11.421875" style="23" customWidth="1"/>
    <col min="5121" max="5121" width="33.421875" style="23" customWidth="1"/>
    <col min="5122" max="5122" width="18.28125" style="23" customWidth="1"/>
    <col min="5123" max="5123" width="26.421875" style="23" customWidth="1"/>
    <col min="5124" max="5124" width="18.00390625" style="23" customWidth="1"/>
    <col min="5125" max="5125" width="14.28125" style="23" customWidth="1"/>
    <col min="5126" max="5126" width="12.57421875" style="23" customWidth="1"/>
    <col min="5127" max="5127" width="11.00390625" style="23" bestFit="1" customWidth="1"/>
    <col min="5128" max="5129" width="14.7109375" style="23" customWidth="1"/>
    <col min="5130" max="5130" width="29.57421875" style="23" customWidth="1"/>
    <col min="5131" max="5131" width="22.28125" style="23" customWidth="1"/>
    <col min="5132" max="5132" width="22.7109375" style="23" customWidth="1"/>
    <col min="5133" max="5133" width="25.7109375" style="23" customWidth="1"/>
    <col min="5134" max="5135" width="5.7109375" style="23" customWidth="1"/>
    <col min="5136" max="5136" width="6.7109375" style="23" customWidth="1"/>
    <col min="5137" max="5141" width="5.7109375" style="23" customWidth="1"/>
    <col min="5142" max="5142" width="6.7109375" style="23" customWidth="1"/>
    <col min="5143" max="5147" width="5.7109375" style="23" customWidth="1"/>
    <col min="5148" max="5148" width="6.7109375" style="23" customWidth="1"/>
    <col min="5149" max="5153" width="5.7109375" style="23" customWidth="1"/>
    <col min="5154" max="5162" width="6.7109375" style="23" customWidth="1"/>
    <col min="5163" max="5180" width="5.7109375" style="23" customWidth="1"/>
    <col min="5181" max="5181" width="6.7109375" style="23" customWidth="1"/>
    <col min="5182" max="5186" width="5.7109375" style="23" customWidth="1"/>
    <col min="5187" max="5187" width="52.7109375" style="23" customWidth="1"/>
    <col min="5188" max="5192" width="5.7109375" style="23" customWidth="1"/>
    <col min="5193" max="5193" width="6.7109375" style="23" customWidth="1"/>
    <col min="5194" max="5198" width="5.7109375" style="23" customWidth="1"/>
    <col min="5199" max="5199" width="6.7109375" style="23" customWidth="1"/>
    <col min="5200" max="5211" width="5.7109375" style="23" customWidth="1"/>
    <col min="5212" max="5376" width="11.421875" style="23" customWidth="1"/>
    <col min="5377" max="5377" width="33.421875" style="23" customWidth="1"/>
    <col min="5378" max="5378" width="18.28125" style="23" customWidth="1"/>
    <col min="5379" max="5379" width="26.421875" style="23" customWidth="1"/>
    <col min="5380" max="5380" width="18.00390625" style="23" customWidth="1"/>
    <col min="5381" max="5381" width="14.28125" style="23" customWidth="1"/>
    <col min="5382" max="5382" width="12.57421875" style="23" customWidth="1"/>
    <col min="5383" max="5383" width="11.00390625" style="23" bestFit="1" customWidth="1"/>
    <col min="5384" max="5385" width="14.7109375" style="23" customWidth="1"/>
    <col min="5386" max="5386" width="29.57421875" style="23" customWidth="1"/>
    <col min="5387" max="5387" width="22.28125" style="23" customWidth="1"/>
    <col min="5388" max="5388" width="22.7109375" style="23" customWidth="1"/>
    <col min="5389" max="5389" width="25.7109375" style="23" customWidth="1"/>
    <col min="5390" max="5391" width="5.7109375" style="23" customWidth="1"/>
    <col min="5392" max="5392" width="6.7109375" style="23" customWidth="1"/>
    <col min="5393" max="5397" width="5.7109375" style="23" customWidth="1"/>
    <col min="5398" max="5398" width="6.7109375" style="23" customWidth="1"/>
    <col min="5399" max="5403" width="5.7109375" style="23" customWidth="1"/>
    <col min="5404" max="5404" width="6.7109375" style="23" customWidth="1"/>
    <col min="5405" max="5409" width="5.7109375" style="23" customWidth="1"/>
    <col min="5410" max="5418" width="6.7109375" style="23" customWidth="1"/>
    <col min="5419" max="5436" width="5.7109375" style="23" customWidth="1"/>
    <col min="5437" max="5437" width="6.7109375" style="23" customWidth="1"/>
    <col min="5438" max="5442" width="5.7109375" style="23" customWidth="1"/>
    <col min="5443" max="5443" width="52.7109375" style="23" customWidth="1"/>
    <col min="5444" max="5448" width="5.7109375" style="23" customWidth="1"/>
    <col min="5449" max="5449" width="6.7109375" style="23" customWidth="1"/>
    <col min="5450" max="5454" width="5.7109375" style="23" customWidth="1"/>
    <col min="5455" max="5455" width="6.7109375" style="23" customWidth="1"/>
    <col min="5456" max="5467" width="5.7109375" style="23" customWidth="1"/>
    <col min="5468" max="5632" width="11.421875" style="23" customWidth="1"/>
    <col min="5633" max="5633" width="33.421875" style="23" customWidth="1"/>
    <col min="5634" max="5634" width="18.28125" style="23" customWidth="1"/>
    <col min="5635" max="5635" width="26.421875" style="23" customWidth="1"/>
    <col min="5636" max="5636" width="18.00390625" style="23" customWidth="1"/>
    <col min="5637" max="5637" width="14.28125" style="23" customWidth="1"/>
    <col min="5638" max="5638" width="12.57421875" style="23" customWidth="1"/>
    <col min="5639" max="5639" width="11.00390625" style="23" bestFit="1" customWidth="1"/>
    <col min="5640" max="5641" width="14.7109375" style="23" customWidth="1"/>
    <col min="5642" max="5642" width="29.57421875" style="23" customWidth="1"/>
    <col min="5643" max="5643" width="22.28125" style="23" customWidth="1"/>
    <col min="5644" max="5644" width="22.7109375" style="23" customWidth="1"/>
    <col min="5645" max="5645" width="25.7109375" style="23" customWidth="1"/>
    <col min="5646" max="5647" width="5.7109375" style="23" customWidth="1"/>
    <col min="5648" max="5648" width="6.7109375" style="23" customWidth="1"/>
    <col min="5649" max="5653" width="5.7109375" style="23" customWidth="1"/>
    <col min="5654" max="5654" width="6.7109375" style="23" customWidth="1"/>
    <col min="5655" max="5659" width="5.7109375" style="23" customWidth="1"/>
    <col min="5660" max="5660" width="6.7109375" style="23" customWidth="1"/>
    <col min="5661" max="5665" width="5.7109375" style="23" customWidth="1"/>
    <col min="5666" max="5674" width="6.7109375" style="23" customWidth="1"/>
    <col min="5675" max="5692" width="5.7109375" style="23" customWidth="1"/>
    <col min="5693" max="5693" width="6.7109375" style="23" customWidth="1"/>
    <col min="5694" max="5698" width="5.7109375" style="23" customWidth="1"/>
    <col min="5699" max="5699" width="52.7109375" style="23" customWidth="1"/>
    <col min="5700" max="5704" width="5.7109375" style="23" customWidth="1"/>
    <col min="5705" max="5705" width="6.7109375" style="23" customWidth="1"/>
    <col min="5706" max="5710" width="5.7109375" style="23" customWidth="1"/>
    <col min="5711" max="5711" width="6.7109375" style="23" customWidth="1"/>
    <col min="5712" max="5723" width="5.7109375" style="23" customWidth="1"/>
    <col min="5724" max="5888" width="11.421875" style="23" customWidth="1"/>
    <col min="5889" max="5889" width="33.421875" style="23" customWidth="1"/>
    <col min="5890" max="5890" width="18.28125" style="23" customWidth="1"/>
    <col min="5891" max="5891" width="26.421875" style="23" customWidth="1"/>
    <col min="5892" max="5892" width="18.00390625" style="23" customWidth="1"/>
    <col min="5893" max="5893" width="14.28125" style="23" customWidth="1"/>
    <col min="5894" max="5894" width="12.57421875" style="23" customWidth="1"/>
    <col min="5895" max="5895" width="11.00390625" style="23" bestFit="1" customWidth="1"/>
    <col min="5896" max="5897" width="14.7109375" style="23" customWidth="1"/>
    <col min="5898" max="5898" width="29.57421875" style="23" customWidth="1"/>
    <col min="5899" max="5899" width="22.28125" style="23" customWidth="1"/>
    <col min="5900" max="5900" width="22.7109375" style="23" customWidth="1"/>
    <col min="5901" max="5901" width="25.7109375" style="23" customWidth="1"/>
    <col min="5902" max="5903" width="5.7109375" style="23" customWidth="1"/>
    <col min="5904" max="5904" width="6.7109375" style="23" customWidth="1"/>
    <col min="5905" max="5909" width="5.7109375" style="23" customWidth="1"/>
    <col min="5910" max="5910" width="6.7109375" style="23" customWidth="1"/>
    <col min="5911" max="5915" width="5.7109375" style="23" customWidth="1"/>
    <col min="5916" max="5916" width="6.7109375" style="23" customWidth="1"/>
    <col min="5917" max="5921" width="5.7109375" style="23" customWidth="1"/>
    <col min="5922" max="5930" width="6.7109375" style="23" customWidth="1"/>
    <col min="5931" max="5948" width="5.7109375" style="23" customWidth="1"/>
    <col min="5949" max="5949" width="6.7109375" style="23" customWidth="1"/>
    <col min="5950" max="5954" width="5.7109375" style="23" customWidth="1"/>
    <col min="5955" max="5955" width="52.7109375" style="23" customWidth="1"/>
    <col min="5956" max="5960" width="5.7109375" style="23" customWidth="1"/>
    <col min="5961" max="5961" width="6.7109375" style="23" customWidth="1"/>
    <col min="5962" max="5966" width="5.7109375" style="23" customWidth="1"/>
    <col min="5967" max="5967" width="6.7109375" style="23" customWidth="1"/>
    <col min="5968" max="5979" width="5.7109375" style="23" customWidth="1"/>
    <col min="5980" max="6144" width="11.421875" style="23" customWidth="1"/>
    <col min="6145" max="6145" width="33.421875" style="23" customWidth="1"/>
    <col min="6146" max="6146" width="18.28125" style="23" customWidth="1"/>
    <col min="6147" max="6147" width="26.421875" style="23" customWidth="1"/>
    <col min="6148" max="6148" width="18.00390625" style="23" customWidth="1"/>
    <col min="6149" max="6149" width="14.28125" style="23" customWidth="1"/>
    <col min="6150" max="6150" width="12.57421875" style="23" customWidth="1"/>
    <col min="6151" max="6151" width="11.00390625" style="23" bestFit="1" customWidth="1"/>
    <col min="6152" max="6153" width="14.7109375" style="23" customWidth="1"/>
    <col min="6154" max="6154" width="29.57421875" style="23" customWidth="1"/>
    <col min="6155" max="6155" width="22.28125" style="23" customWidth="1"/>
    <col min="6156" max="6156" width="22.7109375" style="23" customWidth="1"/>
    <col min="6157" max="6157" width="25.7109375" style="23" customWidth="1"/>
    <col min="6158" max="6159" width="5.7109375" style="23" customWidth="1"/>
    <col min="6160" max="6160" width="6.7109375" style="23" customWidth="1"/>
    <col min="6161" max="6165" width="5.7109375" style="23" customWidth="1"/>
    <col min="6166" max="6166" width="6.7109375" style="23" customWidth="1"/>
    <col min="6167" max="6171" width="5.7109375" style="23" customWidth="1"/>
    <col min="6172" max="6172" width="6.7109375" style="23" customWidth="1"/>
    <col min="6173" max="6177" width="5.7109375" style="23" customWidth="1"/>
    <col min="6178" max="6186" width="6.7109375" style="23" customWidth="1"/>
    <col min="6187" max="6204" width="5.7109375" style="23" customWidth="1"/>
    <col min="6205" max="6205" width="6.7109375" style="23" customWidth="1"/>
    <col min="6206" max="6210" width="5.7109375" style="23" customWidth="1"/>
    <col min="6211" max="6211" width="52.7109375" style="23" customWidth="1"/>
    <col min="6212" max="6216" width="5.7109375" style="23" customWidth="1"/>
    <col min="6217" max="6217" width="6.7109375" style="23" customWidth="1"/>
    <col min="6218" max="6222" width="5.7109375" style="23" customWidth="1"/>
    <col min="6223" max="6223" width="6.7109375" style="23" customWidth="1"/>
    <col min="6224" max="6235" width="5.7109375" style="23" customWidth="1"/>
    <col min="6236" max="6400" width="11.421875" style="23" customWidth="1"/>
    <col min="6401" max="6401" width="33.421875" style="23" customWidth="1"/>
    <col min="6402" max="6402" width="18.28125" style="23" customWidth="1"/>
    <col min="6403" max="6403" width="26.421875" style="23" customWidth="1"/>
    <col min="6404" max="6404" width="18.00390625" style="23" customWidth="1"/>
    <col min="6405" max="6405" width="14.28125" style="23" customWidth="1"/>
    <col min="6406" max="6406" width="12.57421875" style="23" customWidth="1"/>
    <col min="6407" max="6407" width="11.00390625" style="23" bestFit="1" customWidth="1"/>
    <col min="6408" max="6409" width="14.7109375" style="23" customWidth="1"/>
    <col min="6410" max="6410" width="29.57421875" style="23" customWidth="1"/>
    <col min="6411" max="6411" width="22.28125" style="23" customWidth="1"/>
    <col min="6412" max="6412" width="22.7109375" style="23" customWidth="1"/>
    <col min="6413" max="6413" width="25.7109375" style="23" customWidth="1"/>
    <col min="6414" max="6415" width="5.7109375" style="23" customWidth="1"/>
    <col min="6416" max="6416" width="6.7109375" style="23" customWidth="1"/>
    <col min="6417" max="6421" width="5.7109375" style="23" customWidth="1"/>
    <col min="6422" max="6422" width="6.7109375" style="23" customWidth="1"/>
    <col min="6423" max="6427" width="5.7109375" style="23" customWidth="1"/>
    <col min="6428" max="6428" width="6.7109375" style="23" customWidth="1"/>
    <col min="6429" max="6433" width="5.7109375" style="23" customWidth="1"/>
    <col min="6434" max="6442" width="6.7109375" style="23" customWidth="1"/>
    <col min="6443" max="6460" width="5.7109375" style="23" customWidth="1"/>
    <col min="6461" max="6461" width="6.7109375" style="23" customWidth="1"/>
    <col min="6462" max="6466" width="5.7109375" style="23" customWidth="1"/>
    <col min="6467" max="6467" width="52.7109375" style="23" customWidth="1"/>
    <col min="6468" max="6472" width="5.7109375" style="23" customWidth="1"/>
    <col min="6473" max="6473" width="6.7109375" style="23" customWidth="1"/>
    <col min="6474" max="6478" width="5.7109375" style="23" customWidth="1"/>
    <col min="6479" max="6479" width="6.7109375" style="23" customWidth="1"/>
    <col min="6480" max="6491" width="5.7109375" style="23" customWidth="1"/>
    <col min="6492" max="6656" width="11.421875" style="23" customWidth="1"/>
    <col min="6657" max="6657" width="33.421875" style="23" customWidth="1"/>
    <col min="6658" max="6658" width="18.28125" style="23" customWidth="1"/>
    <col min="6659" max="6659" width="26.421875" style="23" customWidth="1"/>
    <col min="6660" max="6660" width="18.00390625" style="23" customWidth="1"/>
    <col min="6661" max="6661" width="14.28125" style="23" customWidth="1"/>
    <col min="6662" max="6662" width="12.57421875" style="23" customWidth="1"/>
    <col min="6663" max="6663" width="11.00390625" style="23" bestFit="1" customWidth="1"/>
    <col min="6664" max="6665" width="14.7109375" style="23" customWidth="1"/>
    <col min="6666" max="6666" width="29.57421875" style="23" customWidth="1"/>
    <col min="6667" max="6667" width="22.28125" style="23" customWidth="1"/>
    <col min="6668" max="6668" width="22.7109375" style="23" customWidth="1"/>
    <col min="6669" max="6669" width="25.7109375" style="23" customWidth="1"/>
    <col min="6670" max="6671" width="5.7109375" style="23" customWidth="1"/>
    <col min="6672" max="6672" width="6.7109375" style="23" customWidth="1"/>
    <col min="6673" max="6677" width="5.7109375" style="23" customWidth="1"/>
    <col min="6678" max="6678" width="6.7109375" style="23" customWidth="1"/>
    <col min="6679" max="6683" width="5.7109375" style="23" customWidth="1"/>
    <col min="6684" max="6684" width="6.7109375" style="23" customWidth="1"/>
    <col min="6685" max="6689" width="5.7109375" style="23" customWidth="1"/>
    <col min="6690" max="6698" width="6.7109375" style="23" customWidth="1"/>
    <col min="6699" max="6716" width="5.7109375" style="23" customWidth="1"/>
    <col min="6717" max="6717" width="6.7109375" style="23" customWidth="1"/>
    <col min="6718" max="6722" width="5.7109375" style="23" customWidth="1"/>
    <col min="6723" max="6723" width="52.7109375" style="23" customWidth="1"/>
    <col min="6724" max="6728" width="5.7109375" style="23" customWidth="1"/>
    <col min="6729" max="6729" width="6.7109375" style="23" customWidth="1"/>
    <col min="6730" max="6734" width="5.7109375" style="23" customWidth="1"/>
    <col min="6735" max="6735" width="6.7109375" style="23" customWidth="1"/>
    <col min="6736" max="6747" width="5.7109375" style="23" customWidth="1"/>
    <col min="6748" max="6912" width="11.421875" style="23" customWidth="1"/>
    <col min="6913" max="6913" width="33.421875" style="23" customWidth="1"/>
    <col min="6914" max="6914" width="18.28125" style="23" customWidth="1"/>
    <col min="6915" max="6915" width="26.421875" style="23" customWidth="1"/>
    <col min="6916" max="6916" width="18.00390625" style="23" customWidth="1"/>
    <col min="6917" max="6917" width="14.28125" style="23" customWidth="1"/>
    <col min="6918" max="6918" width="12.57421875" style="23" customWidth="1"/>
    <col min="6919" max="6919" width="11.00390625" style="23" bestFit="1" customWidth="1"/>
    <col min="6920" max="6921" width="14.7109375" style="23" customWidth="1"/>
    <col min="6922" max="6922" width="29.57421875" style="23" customWidth="1"/>
    <col min="6923" max="6923" width="22.28125" style="23" customWidth="1"/>
    <col min="6924" max="6924" width="22.7109375" style="23" customWidth="1"/>
    <col min="6925" max="6925" width="25.7109375" style="23" customWidth="1"/>
    <col min="6926" max="6927" width="5.7109375" style="23" customWidth="1"/>
    <col min="6928" max="6928" width="6.7109375" style="23" customWidth="1"/>
    <col min="6929" max="6933" width="5.7109375" style="23" customWidth="1"/>
    <col min="6934" max="6934" width="6.7109375" style="23" customWidth="1"/>
    <col min="6935" max="6939" width="5.7109375" style="23" customWidth="1"/>
    <col min="6940" max="6940" width="6.7109375" style="23" customWidth="1"/>
    <col min="6941" max="6945" width="5.7109375" style="23" customWidth="1"/>
    <col min="6946" max="6954" width="6.7109375" style="23" customWidth="1"/>
    <col min="6955" max="6972" width="5.7109375" style="23" customWidth="1"/>
    <col min="6973" max="6973" width="6.7109375" style="23" customWidth="1"/>
    <col min="6974" max="6978" width="5.7109375" style="23" customWidth="1"/>
    <col min="6979" max="6979" width="52.7109375" style="23" customWidth="1"/>
    <col min="6980" max="6984" width="5.7109375" style="23" customWidth="1"/>
    <col min="6985" max="6985" width="6.7109375" style="23" customWidth="1"/>
    <col min="6986" max="6990" width="5.7109375" style="23" customWidth="1"/>
    <col min="6991" max="6991" width="6.7109375" style="23" customWidth="1"/>
    <col min="6992" max="7003" width="5.7109375" style="23" customWidth="1"/>
    <col min="7004" max="7168" width="11.421875" style="23" customWidth="1"/>
    <col min="7169" max="7169" width="33.421875" style="23" customWidth="1"/>
    <col min="7170" max="7170" width="18.28125" style="23" customWidth="1"/>
    <col min="7171" max="7171" width="26.421875" style="23" customWidth="1"/>
    <col min="7172" max="7172" width="18.00390625" style="23" customWidth="1"/>
    <col min="7173" max="7173" width="14.28125" style="23" customWidth="1"/>
    <col min="7174" max="7174" width="12.57421875" style="23" customWidth="1"/>
    <col min="7175" max="7175" width="11.00390625" style="23" bestFit="1" customWidth="1"/>
    <col min="7176" max="7177" width="14.7109375" style="23" customWidth="1"/>
    <col min="7178" max="7178" width="29.57421875" style="23" customWidth="1"/>
    <col min="7179" max="7179" width="22.28125" style="23" customWidth="1"/>
    <col min="7180" max="7180" width="22.7109375" style="23" customWidth="1"/>
    <col min="7181" max="7181" width="25.7109375" style="23" customWidth="1"/>
    <col min="7182" max="7183" width="5.7109375" style="23" customWidth="1"/>
    <col min="7184" max="7184" width="6.7109375" style="23" customWidth="1"/>
    <col min="7185" max="7189" width="5.7109375" style="23" customWidth="1"/>
    <col min="7190" max="7190" width="6.7109375" style="23" customWidth="1"/>
    <col min="7191" max="7195" width="5.7109375" style="23" customWidth="1"/>
    <col min="7196" max="7196" width="6.7109375" style="23" customWidth="1"/>
    <col min="7197" max="7201" width="5.7109375" style="23" customWidth="1"/>
    <col min="7202" max="7210" width="6.7109375" style="23" customWidth="1"/>
    <col min="7211" max="7228" width="5.7109375" style="23" customWidth="1"/>
    <col min="7229" max="7229" width="6.7109375" style="23" customWidth="1"/>
    <col min="7230" max="7234" width="5.7109375" style="23" customWidth="1"/>
    <col min="7235" max="7235" width="52.7109375" style="23" customWidth="1"/>
    <col min="7236" max="7240" width="5.7109375" style="23" customWidth="1"/>
    <col min="7241" max="7241" width="6.7109375" style="23" customWidth="1"/>
    <col min="7242" max="7246" width="5.7109375" style="23" customWidth="1"/>
    <col min="7247" max="7247" width="6.7109375" style="23" customWidth="1"/>
    <col min="7248" max="7259" width="5.7109375" style="23" customWidth="1"/>
    <col min="7260" max="7424" width="11.421875" style="23" customWidth="1"/>
    <col min="7425" max="7425" width="33.421875" style="23" customWidth="1"/>
    <col min="7426" max="7426" width="18.28125" style="23" customWidth="1"/>
    <col min="7427" max="7427" width="26.421875" style="23" customWidth="1"/>
    <col min="7428" max="7428" width="18.00390625" style="23" customWidth="1"/>
    <col min="7429" max="7429" width="14.28125" style="23" customWidth="1"/>
    <col min="7430" max="7430" width="12.57421875" style="23" customWidth="1"/>
    <col min="7431" max="7431" width="11.00390625" style="23" bestFit="1" customWidth="1"/>
    <col min="7432" max="7433" width="14.7109375" style="23" customWidth="1"/>
    <col min="7434" max="7434" width="29.57421875" style="23" customWidth="1"/>
    <col min="7435" max="7435" width="22.28125" style="23" customWidth="1"/>
    <col min="7436" max="7436" width="22.7109375" style="23" customWidth="1"/>
    <col min="7437" max="7437" width="25.7109375" style="23" customWidth="1"/>
    <col min="7438" max="7439" width="5.7109375" style="23" customWidth="1"/>
    <col min="7440" max="7440" width="6.7109375" style="23" customWidth="1"/>
    <col min="7441" max="7445" width="5.7109375" style="23" customWidth="1"/>
    <col min="7446" max="7446" width="6.7109375" style="23" customWidth="1"/>
    <col min="7447" max="7451" width="5.7109375" style="23" customWidth="1"/>
    <col min="7452" max="7452" width="6.7109375" style="23" customWidth="1"/>
    <col min="7453" max="7457" width="5.7109375" style="23" customWidth="1"/>
    <col min="7458" max="7466" width="6.7109375" style="23" customWidth="1"/>
    <col min="7467" max="7484" width="5.7109375" style="23" customWidth="1"/>
    <col min="7485" max="7485" width="6.7109375" style="23" customWidth="1"/>
    <col min="7486" max="7490" width="5.7109375" style="23" customWidth="1"/>
    <col min="7491" max="7491" width="52.7109375" style="23" customWidth="1"/>
    <col min="7492" max="7496" width="5.7109375" style="23" customWidth="1"/>
    <col min="7497" max="7497" width="6.7109375" style="23" customWidth="1"/>
    <col min="7498" max="7502" width="5.7109375" style="23" customWidth="1"/>
    <col min="7503" max="7503" width="6.7109375" style="23" customWidth="1"/>
    <col min="7504" max="7515" width="5.7109375" style="23" customWidth="1"/>
    <col min="7516" max="7680" width="11.421875" style="23" customWidth="1"/>
    <col min="7681" max="7681" width="33.421875" style="23" customWidth="1"/>
    <col min="7682" max="7682" width="18.28125" style="23" customWidth="1"/>
    <col min="7683" max="7683" width="26.421875" style="23" customWidth="1"/>
    <col min="7684" max="7684" width="18.00390625" style="23" customWidth="1"/>
    <col min="7685" max="7685" width="14.28125" style="23" customWidth="1"/>
    <col min="7686" max="7686" width="12.57421875" style="23" customWidth="1"/>
    <col min="7687" max="7687" width="11.00390625" style="23" bestFit="1" customWidth="1"/>
    <col min="7688" max="7689" width="14.7109375" style="23" customWidth="1"/>
    <col min="7690" max="7690" width="29.57421875" style="23" customWidth="1"/>
    <col min="7691" max="7691" width="22.28125" style="23" customWidth="1"/>
    <col min="7692" max="7692" width="22.7109375" style="23" customWidth="1"/>
    <col min="7693" max="7693" width="25.7109375" style="23" customWidth="1"/>
    <col min="7694" max="7695" width="5.7109375" style="23" customWidth="1"/>
    <col min="7696" max="7696" width="6.7109375" style="23" customWidth="1"/>
    <col min="7697" max="7701" width="5.7109375" style="23" customWidth="1"/>
    <col min="7702" max="7702" width="6.7109375" style="23" customWidth="1"/>
    <col min="7703" max="7707" width="5.7109375" style="23" customWidth="1"/>
    <col min="7708" max="7708" width="6.7109375" style="23" customWidth="1"/>
    <col min="7709" max="7713" width="5.7109375" style="23" customWidth="1"/>
    <col min="7714" max="7722" width="6.7109375" style="23" customWidth="1"/>
    <col min="7723" max="7740" width="5.7109375" style="23" customWidth="1"/>
    <col min="7741" max="7741" width="6.7109375" style="23" customWidth="1"/>
    <col min="7742" max="7746" width="5.7109375" style="23" customWidth="1"/>
    <col min="7747" max="7747" width="52.7109375" style="23" customWidth="1"/>
    <col min="7748" max="7752" width="5.7109375" style="23" customWidth="1"/>
    <col min="7753" max="7753" width="6.7109375" style="23" customWidth="1"/>
    <col min="7754" max="7758" width="5.7109375" style="23" customWidth="1"/>
    <col min="7759" max="7759" width="6.7109375" style="23" customWidth="1"/>
    <col min="7760" max="7771" width="5.7109375" style="23" customWidth="1"/>
    <col min="7772" max="7936" width="11.421875" style="23" customWidth="1"/>
    <col min="7937" max="7937" width="33.421875" style="23" customWidth="1"/>
    <col min="7938" max="7938" width="18.28125" style="23" customWidth="1"/>
    <col min="7939" max="7939" width="26.421875" style="23" customWidth="1"/>
    <col min="7940" max="7940" width="18.00390625" style="23" customWidth="1"/>
    <col min="7941" max="7941" width="14.28125" style="23" customWidth="1"/>
    <col min="7942" max="7942" width="12.57421875" style="23" customWidth="1"/>
    <col min="7943" max="7943" width="11.00390625" style="23" bestFit="1" customWidth="1"/>
    <col min="7944" max="7945" width="14.7109375" style="23" customWidth="1"/>
    <col min="7946" max="7946" width="29.57421875" style="23" customWidth="1"/>
    <col min="7947" max="7947" width="22.28125" style="23" customWidth="1"/>
    <col min="7948" max="7948" width="22.7109375" style="23" customWidth="1"/>
    <col min="7949" max="7949" width="25.7109375" style="23" customWidth="1"/>
    <col min="7950" max="7951" width="5.7109375" style="23" customWidth="1"/>
    <col min="7952" max="7952" width="6.7109375" style="23" customWidth="1"/>
    <col min="7953" max="7957" width="5.7109375" style="23" customWidth="1"/>
    <col min="7958" max="7958" width="6.7109375" style="23" customWidth="1"/>
    <col min="7959" max="7963" width="5.7109375" style="23" customWidth="1"/>
    <col min="7964" max="7964" width="6.7109375" style="23" customWidth="1"/>
    <col min="7965" max="7969" width="5.7109375" style="23" customWidth="1"/>
    <col min="7970" max="7978" width="6.7109375" style="23" customWidth="1"/>
    <col min="7979" max="7996" width="5.7109375" style="23" customWidth="1"/>
    <col min="7997" max="7997" width="6.7109375" style="23" customWidth="1"/>
    <col min="7998" max="8002" width="5.7109375" style="23" customWidth="1"/>
    <col min="8003" max="8003" width="52.7109375" style="23" customWidth="1"/>
    <col min="8004" max="8008" width="5.7109375" style="23" customWidth="1"/>
    <col min="8009" max="8009" width="6.7109375" style="23" customWidth="1"/>
    <col min="8010" max="8014" width="5.7109375" style="23" customWidth="1"/>
    <col min="8015" max="8015" width="6.7109375" style="23" customWidth="1"/>
    <col min="8016" max="8027" width="5.7109375" style="23" customWidth="1"/>
    <col min="8028" max="8192" width="11.421875" style="23" customWidth="1"/>
    <col min="8193" max="8193" width="33.421875" style="23" customWidth="1"/>
    <col min="8194" max="8194" width="18.28125" style="23" customWidth="1"/>
    <col min="8195" max="8195" width="26.421875" style="23" customWidth="1"/>
    <col min="8196" max="8196" width="18.00390625" style="23" customWidth="1"/>
    <col min="8197" max="8197" width="14.28125" style="23" customWidth="1"/>
    <col min="8198" max="8198" width="12.57421875" style="23" customWidth="1"/>
    <col min="8199" max="8199" width="11.00390625" style="23" bestFit="1" customWidth="1"/>
    <col min="8200" max="8201" width="14.7109375" style="23" customWidth="1"/>
    <col min="8202" max="8202" width="29.57421875" style="23" customWidth="1"/>
    <col min="8203" max="8203" width="22.28125" style="23" customWidth="1"/>
    <col min="8204" max="8204" width="22.7109375" style="23" customWidth="1"/>
    <col min="8205" max="8205" width="25.7109375" style="23" customWidth="1"/>
    <col min="8206" max="8207" width="5.7109375" style="23" customWidth="1"/>
    <col min="8208" max="8208" width="6.7109375" style="23" customWidth="1"/>
    <col min="8209" max="8213" width="5.7109375" style="23" customWidth="1"/>
    <col min="8214" max="8214" width="6.7109375" style="23" customWidth="1"/>
    <col min="8215" max="8219" width="5.7109375" style="23" customWidth="1"/>
    <col min="8220" max="8220" width="6.7109375" style="23" customWidth="1"/>
    <col min="8221" max="8225" width="5.7109375" style="23" customWidth="1"/>
    <col min="8226" max="8234" width="6.7109375" style="23" customWidth="1"/>
    <col min="8235" max="8252" width="5.7109375" style="23" customWidth="1"/>
    <col min="8253" max="8253" width="6.7109375" style="23" customWidth="1"/>
    <col min="8254" max="8258" width="5.7109375" style="23" customWidth="1"/>
    <col min="8259" max="8259" width="52.7109375" style="23" customWidth="1"/>
    <col min="8260" max="8264" width="5.7109375" style="23" customWidth="1"/>
    <col min="8265" max="8265" width="6.7109375" style="23" customWidth="1"/>
    <col min="8266" max="8270" width="5.7109375" style="23" customWidth="1"/>
    <col min="8271" max="8271" width="6.7109375" style="23" customWidth="1"/>
    <col min="8272" max="8283" width="5.7109375" style="23" customWidth="1"/>
    <col min="8284" max="8448" width="11.421875" style="23" customWidth="1"/>
    <col min="8449" max="8449" width="33.421875" style="23" customWidth="1"/>
    <col min="8450" max="8450" width="18.28125" style="23" customWidth="1"/>
    <col min="8451" max="8451" width="26.421875" style="23" customWidth="1"/>
    <col min="8452" max="8452" width="18.00390625" style="23" customWidth="1"/>
    <col min="8453" max="8453" width="14.28125" style="23" customWidth="1"/>
    <col min="8454" max="8454" width="12.57421875" style="23" customWidth="1"/>
    <col min="8455" max="8455" width="11.00390625" style="23" bestFit="1" customWidth="1"/>
    <col min="8456" max="8457" width="14.7109375" style="23" customWidth="1"/>
    <col min="8458" max="8458" width="29.57421875" style="23" customWidth="1"/>
    <col min="8459" max="8459" width="22.28125" style="23" customWidth="1"/>
    <col min="8460" max="8460" width="22.7109375" style="23" customWidth="1"/>
    <col min="8461" max="8461" width="25.7109375" style="23" customWidth="1"/>
    <col min="8462" max="8463" width="5.7109375" style="23" customWidth="1"/>
    <col min="8464" max="8464" width="6.7109375" style="23" customWidth="1"/>
    <col min="8465" max="8469" width="5.7109375" style="23" customWidth="1"/>
    <col min="8470" max="8470" width="6.7109375" style="23" customWidth="1"/>
    <col min="8471" max="8475" width="5.7109375" style="23" customWidth="1"/>
    <col min="8476" max="8476" width="6.7109375" style="23" customWidth="1"/>
    <col min="8477" max="8481" width="5.7109375" style="23" customWidth="1"/>
    <col min="8482" max="8490" width="6.7109375" style="23" customWidth="1"/>
    <col min="8491" max="8508" width="5.7109375" style="23" customWidth="1"/>
    <col min="8509" max="8509" width="6.7109375" style="23" customWidth="1"/>
    <col min="8510" max="8514" width="5.7109375" style="23" customWidth="1"/>
    <col min="8515" max="8515" width="52.7109375" style="23" customWidth="1"/>
    <col min="8516" max="8520" width="5.7109375" style="23" customWidth="1"/>
    <col min="8521" max="8521" width="6.7109375" style="23" customWidth="1"/>
    <col min="8522" max="8526" width="5.7109375" style="23" customWidth="1"/>
    <col min="8527" max="8527" width="6.7109375" style="23" customWidth="1"/>
    <col min="8528" max="8539" width="5.7109375" style="23" customWidth="1"/>
    <col min="8540" max="8704" width="11.421875" style="23" customWidth="1"/>
    <col min="8705" max="8705" width="33.421875" style="23" customWidth="1"/>
    <col min="8706" max="8706" width="18.28125" style="23" customWidth="1"/>
    <col min="8707" max="8707" width="26.421875" style="23" customWidth="1"/>
    <col min="8708" max="8708" width="18.00390625" style="23" customWidth="1"/>
    <col min="8709" max="8709" width="14.28125" style="23" customWidth="1"/>
    <col min="8710" max="8710" width="12.57421875" style="23" customWidth="1"/>
    <col min="8711" max="8711" width="11.00390625" style="23" bestFit="1" customWidth="1"/>
    <col min="8712" max="8713" width="14.7109375" style="23" customWidth="1"/>
    <col min="8714" max="8714" width="29.57421875" style="23" customWidth="1"/>
    <col min="8715" max="8715" width="22.28125" style="23" customWidth="1"/>
    <col min="8716" max="8716" width="22.7109375" style="23" customWidth="1"/>
    <col min="8717" max="8717" width="25.7109375" style="23" customWidth="1"/>
    <col min="8718" max="8719" width="5.7109375" style="23" customWidth="1"/>
    <col min="8720" max="8720" width="6.7109375" style="23" customWidth="1"/>
    <col min="8721" max="8725" width="5.7109375" style="23" customWidth="1"/>
    <col min="8726" max="8726" width="6.7109375" style="23" customWidth="1"/>
    <col min="8727" max="8731" width="5.7109375" style="23" customWidth="1"/>
    <col min="8732" max="8732" width="6.7109375" style="23" customWidth="1"/>
    <col min="8733" max="8737" width="5.7109375" style="23" customWidth="1"/>
    <col min="8738" max="8746" width="6.7109375" style="23" customWidth="1"/>
    <col min="8747" max="8764" width="5.7109375" style="23" customWidth="1"/>
    <col min="8765" max="8765" width="6.7109375" style="23" customWidth="1"/>
    <col min="8766" max="8770" width="5.7109375" style="23" customWidth="1"/>
    <col min="8771" max="8771" width="52.7109375" style="23" customWidth="1"/>
    <col min="8772" max="8776" width="5.7109375" style="23" customWidth="1"/>
    <col min="8777" max="8777" width="6.7109375" style="23" customWidth="1"/>
    <col min="8778" max="8782" width="5.7109375" style="23" customWidth="1"/>
    <col min="8783" max="8783" width="6.7109375" style="23" customWidth="1"/>
    <col min="8784" max="8795" width="5.7109375" style="23" customWidth="1"/>
    <col min="8796" max="8960" width="11.421875" style="23" customWidth="1"/>
    <col min="8961" max="8961" width="33.421875" style="23" customWidth="1"/>
    <col min="8962" max="8962" width="18.28125" style="23" customWidth="1"/>
    <col min="8963" max="8963" width="26.421875" style="23" customWidth="1"/>
    <col min="8964" max="8964" width="18.00390625" style="23" customWidth="1"/>
    <col min="8965" max="8965" width="14.28125" style="23" customWidth="1"/>
    <col min="8966" max="8966" width="12.57421875" style="23" customWidth="1"/>
    <col min="8967" max="8967" width="11.00390625" style="23" bestFit="1" customWidth="1"/>
    <col min="8968" max="8969" width="14.7109375" style="23" customWidth="1"/>
    <col min="8970" max="8970" width="29.57421875" style="23" customWidth="1"/>
    <col min="8971" max="8971" width="22.28125" style="23" customWidth="1"/>
    <col min="8972" max="8972" width="22.7109375" style="23" customWidth="1"/>
    <col min="8973" max="8973" width="25.7109375" style="23" customWidth="1"/>
    <col min="8974" max="8975" width="5.7109375" style="23" customWidth="1"/>
    <col min="8976" max="8976" width="6.7109375" style="23" customWidth="1"/>
    <col min="8977" max="8981" width="5.7109375" style="23" customWidth="1"/>
    <col min="8982" max="8982" width="6.7109375" style="23" customWidth="1"/>
    <col min="8983" max="8987" width="5.7109375" style="23" customWidth="1"/>
    <col min="8988" max="8988" width="6.7109375" style="23" customWidth="1"/>
    <col min="8989" max="8993" width="5.7109375" style="23" customWidth="1"/>
    <col min="8994" max="9002" width="6.7109375" style="23" customWidth="1"/>
    <col min="9003" max="9020" width="5.7109375" style="23" customWidth="1"/>
    <col min="9021" max="9021" width="6.7109375" style="23" customWidth="1"/>
    <col min="9022" max="9026" width="5.7109375" style="23" customWidth="1"/>
    <col min="9027" max="9027" width="52.7109375" style="23" customWidth="1"/>
    <col min="9028" max="9032" width="5.7109375" style="23" customWidth="1"/>
    <col min="9033" max="9033" width="6.7109375" style="23" customWidth="1"/>
    <col min="9034" max="9038" width="5.7109375" style="23" customWidth="1"/>
    <col min="9039" max="9039" width="6.7109375" style="23" customWidth="1"/>
    <col min="9040" max="9051" width="5.7109375" style="23" customWidth="1"/>
    <col min="9052" max="9216" width="11.421875" style="23" customWidth="1"/>
    <col min="9217" max="9217" width="33.421875" style="23" customWidth="1"/>
    <col min="9218" max="9218" width="18.28125" style="23" customWidth="1"/>
    <col min="9219" max="9219" width="26.421875" style="23" customWidth="1"/>
    <col min="9220" max="9220" width="18.00390625" style="23" customWidth="1"/>
    <col min="9221" max="9221" width="14.28125" style="23" customWidth="1"/>
    <col min="9222" max="9222" width="12.57421875" style="23" customWidth="1"/>
    <col min="9223" max="9223" width="11.00390625" style="23" bestFit="1" customWidth="1"/>
    <col min="9224" max="9225" width="14.7109375" style="23" customWidth="1"/>
    <col min="9226" max="9226" width="29.57421875" style="23" customWidth="1"/>
    <col min="9227" max="9227" width="22.28125" style="23" customWidth="1"/>
    <col min="9228" max="9228" width="22.7109375" style="23" customWidth="1"/>
    <col min="9229" max="9229" width="25.7109375" style="23" customWidth="1"/>
    <col min="9230" max="9231" width="5.7109375" style="23" customWidth="1"/>
    <col min="9232" max="9232" width="6.7109375" style="23" customWidth="1"/>
    <col min="9233" max="9237" width="5.7109375" style="23" customWidth="1"/>
    <col min="9238" max="9238" width="6.7109375" style="23" customWidth="1"/>
    <col min="9239" max="9243" width="5.7109375" style="23" customWidth="1"/>
    <col min="9244" max="9244" width="6.7109375" style="23" customWidth="1"/>
    <col min="9245" max="9249" width="5.7109375" style="23" customWidth="1"/>
    <col min="9250" max="9258" width="6.7109375" style="23" customWidth="1"/>
    <col min="9259" max="9276" width="5.7109375" style="23" customWidth="1"/>
    <col min="9277" max="9277" width="6.7109375" style="23" customWidth="1"/>
    <col min="9278" max="9282" width="5.7109375" style="23" customWidth="1"/>
    <col min="9283" max="9283" width="52.7109375" style="23" customWidth="1"/>
    <col min="9284" max="9288" width="5.7109375" style="23" customWidth="1"/>
    <col min="9289" max="9289" width="6.7109375" style="23" customWidth="1"/>
    <col min="9290" max="9294" width="5.7109375" style="23" customWidth="1"/>
    <col min="9295" max="9295" width="6.7109375" style="23" customWidth="1"/>
    <col min="9296" max="9307" width="5.7109375" style="23" customWidth="1"/>
    <col min="9308" max="9472" width="11.421875" style="23" customWidth="1"/>
    <col min="9473" max="9473" width="33.421875" style="23" customWidth="1"/>
    <col min="9474" max="9474" width="18.28125" style="23" customWidth="1"/>
    <col min="9475" max="9475" width="26.421875" style="23" customWidth="1"/>
    <col min="9476" max="9476" width="18.00390625" style="23" customWidth="1"/>
    <col min="9477" max="9477" width="14.28125" style="23" customWidth="1"/>
    <col min="9478" max="9478" width="12.57421875" style="23" customWidth="1"/>
    <col min="9479" max="9479" width="11.00390625" style="23" bestFit="1" customWidth="1"/>
    <col min="9480" max="9481" width="14.7109375" style="23" customWidth="1"/>
    <col min="9482" max="9482" width="29.57421875" style="23" customWidth="1"/>
    <col min="9483" max="9483" width="22.28125" style="23" customWidth="1"/>
    <col min="9484" max="9484" width="22.7109375" style="23" customWidth="1"/>
    <col min="9485" max="9485" width="25.7109375" style="23" customWidth="1"/>
    <col min="9486" max="9487" width="5.7109375" style="23" customWidth="1"/>
    <col min="9488" max="9488" width="6.7109375" style="23" customWidth="1"/>
    <col min="9489" max="9493" width="5.7109375" style="23" customWidth="1"/>
    <col min="9494" max="9494" width="6.7109375" style="23" customWidth="1"/>
    <col min="9495" max="9499" width="5.7109375" style="23" customWidth="1"/>
    <col min="9500" max="9500" width="6.7109375" style="23" customWidth="1"/>
    <col min="9501" max="9505" width="5.7109375" style="23" customWidth="1"/>
    <col min="9506" max="9514" width="6.7109375" style="23" customWidth="1"/>
    <col min="9515" max="9532" width="5.7109375" style="23" customWidth="1"/>
    <col min="9533" max="9533" width="6.7109375" style="23" customWidth="1"/>
    <col min="9534" max="9538" width="5.7109375" style="23" customWidth="1"/>
    <col min="9539" max="9539" width="52.7109375" style="23" customWidth="1"/>
    <col min="9540" max="9544" width="5.7109375" style="23" customWidth="1"/>
    <col min="9545" max="9545" width="6.7109375" style="23" customWidth="1"/>
    <col min="9546" max="9550" width="5.7109375" style="23" customWidth="1"/>
    <col min="9551" max="9551" width="6.7109375" style="23" customWidth="1"/>
    <col min="9552" max="9563" width="5.7109375" style="23" customWidth="1"/>
    <col min="9564" max="9728" width="11.421875" style="23" customWidth="1"/>
    <col min="9729" max="9729" width="33.421875" style="23" customWidth="1"/>
    <col min="9730" max="9730" width="18.28125" style="23" customWidth="1"/>
    <col min="9731" max="9731" width="26.421875" style="23" customWidth="1"/>
    <col min="9732" max="9732" width="18.00390625" style="23" customWidth="1"/>
    <col min="9733" max="9733" width="14.28125" style="23" customWidth="1"/>
    <col min="9734" max="9734" width="12.57421875" style="23" customWidth="1"/>
    <col min="9735" max="9735" width="11.00390625" style="23" bestFit="1" customWidth="1"/>
    <col min="9736" max="9737" width="14.7109375" style="23" customWidth="1"/>
    <col min="9738" max="9738" width="29.57421875" style="23" customWidth="1"/>
    <col min="9739" max="9739" width="22.28125" style="23" customWidth="1"/>
    <col min="9740" max="9740" width="22.7109375" style="23" customWidth="1"/>
    <col min="9741" max="9741" width="25.7109375" style="23" customWidth="1"/>
    <col min="9742" max="9743" width="5.7109375" style="23" customWidth="1"/>
    <col min="9744" max="9744" width="6.7109375" style="23" customWidth="1"/>
    <col min="9745" max="9749" width="5.7109375" style="23" customWidth="1"/>
    <col min="9750" max="9750" width="6.7109375" style="23" customWidth="1"/>
    <col min="9751" max="9755" width="5.7109375" style="23" customWidth="1"/>
    <col min="9756" max="9756" width="6.7109375" style="23" customWidth="1"/>
    <col min="9757" max="9761" width="5.7109375" style="23" customWidth="1"/>
    <col min="9762" max="9770" width="6.7109375" style="23" customWidth="1"/>
    <col min="9771" max="9788" width="5.7109375" style="23" customWidth="1"/>
    <col min="9789" max="9789" width="6.7109375" style="23" customWidth="1"/>
    <col min="9790" max="9794" width="5.7109375" style="23" customWidth="1"/>
    <col min="9795" max="9795" width="52.7109375" style="23" customWidth="1"/>
    <col min="9796" max="9800" width="5.7109375" style="23" customWidth="1"/>
    <col min="9801" max="9801" width="6.7109375" style="23" customWidth="1"/>
    <col min="9802" max="9806" width="5.7109375" style="23" customWidth="1"/>
    <col min="9807" max="9807" width="6.7109375" style="23" customWidth="1"/>
    <col min="9808" max="9819" width="5.7109375" style="23" customWidth="1"/>
    <col min="9820" max="9984" width="11.421875" style="23" customWidth="1"/>
    <col min="9985" max="9985" width="33.421875" style="23" customWidth="1"/>
    <col min="9986" max="9986" width="18.28125" style="23" customWidth="1"/>
    <col min="9987" max="9987" width="26.421875" style="23" customWidth="1"/>
    <col min="9988" max="9988" width="18.00390625" style="23" customWidth="1"/>
    <col min="9989" max="9989" width="14.28125" style="23" customWidth="1"/>
    <col min="9990" max="9990" width="12.57421875" style="23" customWidth="1"/>
    <col min="9991" max="9991" width="11.00390625" style="23" bestFit="1" customWidth="1"/>
    <col min="9992" max="9993" width="14.7109375" style="23" customWidth="1"/>
    <col min="9994" max="9994" width="29.57421875" style="23" customWidth="1"/>
    <col min="9995" max="9995" width="22.28125" style="23" customWidth="1"/>
    <col min="9996" max="9996" width="22.7109375" style="23" customWidth="1"/>
    <col min="9997" max="9997" width="25.7109375" style="23" customWidth="1"/>
    <col min="9998" max="9999" width="5.7109375" style="23" customWidth="1"/>
    <col min="10000" max="10000" width="6.7109375" style="23" customWidth="1"/>
    <col min="10001" max="10005" width="5.7109375" style="23" customWidth="1"/>
    <col min="10006" max="10006" width="6.7109375" style="23" customWidth="1"/>
    <col min="10007" max="10011" width="5.7109375" style="23" customWidth="1"/>
    <col min="10012" max="10012" width="6.7109375" style="23" customWidth="1"/>
    <col min="10013" max="10017" width="5.7109375" style="23" customWidth="1"/>
    <col min="10018" max="10026" width="6.7109375" style="23" customWidth="1"/>
    <col min="10027" max="10044" width="5.7109375" style="23" customWidth="1"/>
    <col min="10045" max="10045" width="6.7109375" style="23" customWidth="1"/>
    <col min="10046" max="10050" width="5.7109375" style="23" customWidth="1"/>
    <col min="10051" max="10051" width="52.7109375" style="23" customWidth="1"/>
    <col min="10052" max="10056" width="5.7109375" style="23" customWidth="1"/>
    <col min="10057" max="10057" width="6.7109375" style="23" customWidth="1"/>
    <col min="10058" max="10062" width="5.7109375" style="23" customWidth="1"/>
    <col min="10063" max="10063" width="6.7109375" style="23" customWidth="1"/>
    <col min="10064" max="10075" width="5.7109375" style="23" customWidth="1"/>
    <col min="10076" max="10240" width="11.421875" style="23" customWidth="1"/>
    <col min="10241" max="10241" width="33.421875" style="23" customWidth="1"/>
    <col min="10242" max="10242" width="18.28125" style="23" customWidth="1"/>
    <col min="10243" max="10243" width="26.421875" style="23" customWidth="1"/>
    <col min="10244" max="10244" width="18.00390625" style="23" customWidth="1"/>
    <col min="10245" max="10245" width="14.28125" style="23" customWidth="1"/>
    <col min="10246" max="10246" width="12.57421875" style="23" customWidth="1"/>
    <col min="10247" max="10247" width="11.00390625" style="23" bestFit="1" customWidth="1"/>
    <col min="10248" max="10249" width="14.7109375" style="23" customWidth="1"/>
    <col min="10250" max="10250" width="29.57421875" style="23" customWidth="1"/>
    <col min="10251" max="10251" width="22.28125" style="23" customWidth="1"/>
    <col min="10252" max="10252" width="22.7109375" style="23" customWidth="1"/>
    <col min="10253" max="10253" width="25.7109375" style="23" customWidth="1"/>
    <col min="10254" max="10255" width="5.7109375" style="23" customWidth="1"/>
    <col min="10256" max="10256" width="6.7109375" style="23" customWidth="1"/>
    <col min="10257" max="10261" width="5.7109375" style="23" customWidth="1"/>
    <col min="10262" max="10262" width="6.7109375" style="23" customWidth="1"/>
    <col min="10263" max="10267" width="5.7109375" style="23" customWidth="1"/>
    <col min="10268" max="10268" width="6.7109375" style="23" customWidth="1"/>
    <col min="10269" max="10273" width="5.7109375" style="23" customWidth="1"/>
    <col min="10274" max="10282" width="6.7109375" style="23" customWidth="1"/>
    <col min="10283" max="10300" width="5.7109375" style="23" customWidth="1"/>
    <col min="10301" max="10301" width="6.7109375" style="23" customWidth="1"/>
    <col min="10302" max="10306" width="5.7109375" style="23" customWidth="1"/>
    <col min="10307" max="10307" width="52.7109375" style="23" customWidth="1"/>
    <col min="10308" max="10312" width="5.7109375" style="23" customWidth="1"/>
    <col min="10313" max="10313" width="6.7109375" style="23" customWidth="1"/>
    <col min="10314" max="10318" width="5.7109375" style="23" customWidth="1"/>
    <col min="10319" max="10319" width="6.7109375" style="23" customWidth="1"/>
    <col min="10320" max="10331" width="5.7109375" style="23" customWidth="1"/>
    <col min="10332" max="10496" width="11.421875" style="23" customWidth="1"/>
    <col min="10497" max="10497" width="33.421875" style="23" customWidth="1"/>
    <col min="10498" max="10498" width="18.28125" style="23" customWidth="1"/>
    <col min="10499" max="10499" width="26.421875" style="23" customWidth="1"/>
    <col min="10500" max="10500" width="18.00390625" style="23" customWidth="1"/>
    <col min="10501" max="10501" width="14.28125" style="23" customWidth="1"/>
    <col min="10502" max="10502" width="12.57421875" style="23" customWidth="1"/>
    <col min="10503" max="10503" width="11.00390625" style="23" bestFit="1" customWidth="1"/>
    <col min="10504" max="10505" width="14.7109375" style="23" customWidth="1"/>
    <col min="10506" max="10506" width="29.57421875" style="23" customWidth="1"/>
    <col min="10507" max="10507" width="22.28125" style="23" customWidth="1"/>
    <col min="10508" max="10508" width="22.7109375" style="23" customWidth="1"/>
    <col min="10509" max="10509" width="25.7109375" style="23" customWidth="1"/>
    <col min="10510" max="10511" width="5.7109375" style="23" customWidth="1"/>
    <col min="10512" max="10512" width="6.7109375" style="23" customWidth="1"/>
    <col min="10513" max="10517" width="5.7109375" style="23" customWidth="1"/>
    <col min="10518" max="10518" width="6.7109375" style="23" customWidth="1"/>
    <col min="10519" max="10523" width="5.7109375" style="23" customWidth="1"/>
    <col min="10524" max="10524" width="6.7109375" style="23" customWidth="1"/>
    <col min="10525" max="10529" width="5.7109375" style="23" customWidth="1"/>
    <col min="10530" max="10538" width="6.7109375" style="23" customWidth="1"/>
    <col min="10539" max="10556" width="5.7109375" style="23" customWidth="1"/>
    <col min="10557" max="10557" width="6.7109375" style="23" customWidth="1"/>
    <col min="10558" max="10562" width="5.7109375" style="23" customWidth="1"/>
    <col min="10563" max="10563" width="52.7109375" style="23" customWidth="1"/>
    <col min="10564" max="10568" width="5.7109375" style="23" customWidth="1"/>
    <col min="10569" max="10569" width="6.7109375" style="23" customWidth="1"/>
    <col min="10570" max="10574" width="5.7109375" style="23" customWidth="1"/>
    <col min="10575" max="10575" width="6.7109375" style="23" customWidth="1"/>
    <col min="10576" max="10587" width="5.7109375" style="23" customWidth="1"/>
    <col min="10588" max="10752" width="11.421875" style="23" customWidth="1"/>
    <col min="10753" max="10753" width="33.421875" style="23" customWidth="1"/>
    <col min="10754" max="10754" width="18.28125" style="23" customWidth="1"/>
    <col min="10755" max="10755" width="26.421875" style="23" customWidth="1"/>
    <col min="10756" max="10756" width="18.00390625" style="23" customWidth="1"/>
    <col min="10757" max="10757" width="14.28125" style="23" customWidth="1"/>
    <col min="10758" max="10758" width="12.57421875" style="23" customWidth="1"/>
    <col min="10759" max="10759" width="11.00390625" style="23" bestFit="1" customWidth="1"/>
    <col min="10760" max="10761" width="14.7109375" style="23" customWidth="1"/>
    <col min="10762" max="10762" width="29.57421875" style="23" customWidth="1"/>
    <col min="10763" max="10763" width="22.28125" style="23" customWidth="1"/>
    <col min="10764" max="10764" width="22.7109375" style="23" customWidth="1"/>
    <col min="10765" max="10765" width="25.7109375" style="23" customWidth="1"/>
    <col min="10766" max="10767" width="5.7109375" style="23" customWidth="1"/>
    <col min="10768" max="10768" width="6.7109375" style="23" customWidth="1"/>
    <col min="10769" max="10773" width="5.7109375" style="23" customWidth="1"/>
    <col min="10774" max="10774" width="6.7109375" style="23" customWidth="1"/>
    <col min="10775" max="10779" width="5.7109375" style="23" customWidth="1"/>
    <col min="10780" max="10780" width="6.7109375" style="23" customWidth="1"/>
    <col min="10781" max="10785" width="5.7109375" style="23" customWidth="1"/>
    <col min="10786" max="10794" width="6.7109375" style="23" customWidth="1"/>
    <col min="10795" max="10812" width="5.7109375" style="23" customWidth="1"/>
    <col min="10813" max="10813" width="6.7109375" style="23" customWidth="1"/>
    <col min="10814" max="10818" width="5.7109375" style="23" customWidth="1"/>
    <col min="10819" max="10819" width="52.7109375" style="23" customWidth="1"/>
    <col min="10820" max="10824" width="5.7109375" style="23" customWidth="1"/>
    <col min="10825" max="10825" width="6.7109375" style="23" customWidth="1"/>
    <col min="10826" max="10830" width="5.7109375" style="23" customWidth="1"/>
    <col min="10831" max="10831" width="6.7109375" style="23" customWidth="1"/>
    <col min="10832" max="10843" width="5.7109375" style="23" customWidth="1"/>
    <col min="10844" max="11008" width="11.421875" style="23" customWidth="1"/>
    <col min="11009" max="11009" width="33.421875" style="23" customWidth="1"/>
    <col min="11010" max="11010" width="18.28125" style="23" customWidth="1"/>
    <col min="11011" max="11011" width="26.421875" style="23" customWidth="1"/>
    <col min="11012" max="11012" width="18.00390625" style="23" customWidth="1"/>
    <col min="11013" max="11013" width="14.28125" style="23" customWidth="1"/>
    <col min="11014" max="11014" width="12.57421875" style="23" customWidth="1"/>
    <col min="11015" max="11015" width="11.00390625" style="23" bestFit="1" customWidth="1"/>
    <col min="11016" max="11017" width="14.7109375" style="23" customWidth="1"/>
    <col min="11018" max="11018" width="29.57421875" style="23" customWidth="1"/>
    <col min="11019" max="11019" width="22.28125" style="23" customWidth="1"/>
    <col min="11020" max="11020" width="22.7109375" style="23" customWidth="1"/>
    <col min="11021" max="11021" width="25.7109375" style="23" customWidth="1"/>
    <col min="11022" max="11023" width="5.7109375" style="23" customWidth="1"/>
    <col min="11024" max="11024" width="6.7109375" style="23" customWidth="1"/>
    <col min="11025" max="11029" width="5.7109375" style="23" customWidth="1"/>
    <col min="11030" max="11030" width="6.7109375" style="23" customWidth="1"/>
    <col min="11031" max="11035" width="5.7109375" style="23" customWidth="1"/>
    <col min="11036" max="11036" width="6.7109375" style="23" customWidth="1"/>
    <col min="11037" max="11041" width="5.7109375" style="23" customWidth="1"/>
    <col min="11042" max="11050" width="6.7109375" style="23" customWidth="1"/>
    <col min="11051" max="11068" width="5.7109375" style="23" customWidth="1"/>
    <col min="11069" max="11069" width="6.7109375" style="23" customWidth="1"/>
    <col min="11070" max="11074" width="5.7109375" style="23" customWidth="1"/>
    <col min="11075" max="11075" width="52.7109375" style="23" customWidth="1"/>
    <col min="11076" max="11080" width="5.7109375" style="23" customWidth="1"/>
    <col min="11081" max="11081" width="6.7109375" style="23" customWidth="1"/>
    <col min="11082" max="11086" width="5.7109375" style="23" customWidth="1"/>
    <col min="11087" max="11087" width="6.7109375" style="23" customWidth="1"/>
    <col min="11088" max="11099" width="5.7109375" style="23" customWidth="1"/>
    <col min="11100" max="11264" width="11.421875" style="23" customWidth="1"/>
    <col min="11265" max="11265" width="33.421875" style="23" customWidth="1"/>
    <col min="11266" max="11266" width="18.28125" style="23" customWidth="1"/>
    <col min="11267" max="11267" width="26.421875" style="23" customWidth="1"/>
    <col min="11268" max="11268" width="18.00390625" style="23" customWidth="1"/>
    <col min="11269" max="11269" width="14.28125" style="23" customWidth="1"/>
    <col min="11270" max="11270" width="12.57421875" style="23" customWidth="1"/>
    <col min="11271" max="11271" width="11.00390625" style="23" bestFit="1" customWidth="1"/>
    <col min="11272" max="11273" width="14.7109375" style="23" customWidth="1"/>
    <col min="11274" max="11274" width="29.57421875" style="23" customWidth="1"/>
    <col min="11275" max="11275" width="22.28125" style="23" customWidth="1"/>
    <col min="11276" max="11276" width="22.7109375" style="23" customWidth="1"/>
    <col min="11277" max="11277" width="25.7109375" style="23" customWidth="1"/>
    <col min="11278" max="11279" width="5.7109375" style="23" customWidth="1"/>
    <col min="11280" max="11280" width="6.7109375" style="23" customWidth="1"/>
    <col min="11281" max="11285" width="5.7109375" style="23" customWidth="1"/>
    <col min="11286" max="11286" width="6.7109375" style="23" customWidth="1"/>
    <col min="11287" max="11291" width="5.7109375" style="23" customWidth="1"/>
    <col min="11292" max="11292" width="6.7109375" style="23" customWidth="1"/>
    <col min="11293" max="11297" width="5.7109375" style="23" customWidth="1"/>
    <col min="11298" max="11306" width="6.7109375" style="23" customWidth="1"/>
    <col min="11307" max="11324" width="5.7109375" style="23" customWidth="1"/>
    <col min="11325" max="11325" width="6.7109375" style="23" customWidth="1"/>
    <col min="11326" max="11330" width="5.7109375" style="23" customWidth="1"/>
    <col min="11331" max="11331" width="52.7109375" style="23" customWidth="1"/>
    <col min="11332" max="11336" width="5.7109375" style="23" customWidth="1"/>
    <col min="11337" max="11337" width="6.7109375" style="23" customWidth="1"/>
    <col min="11338" max="11342" width="5.7109375" style="23" customWidth="1"/>
    <col min="11343" max="11343" width="6.7109375" style="23" customWidth="1"/>
    <col min="11344" max="11355" width="5.7109375" style="23" customWidth="1"/>
    <col min="11356" max="11520" width="11.421875" style="23" customWidth="1"/>
    <col min="11521" max="11521" width="33.421875" style="23" customWidth="1"/>
    <col min="11522" max="11522" width="18.28125" style="23" customWidth="1"/>
    <col min="11523" max="11523" width="26.421875" style="23" customWidth="1"/>
    <col min="11524" max="11524" width="18.00390625" style="23" customWidth="1"/>
    <col min="11525" max="11525" width="14.28125" style="23" customWidth="1"/>
    <col min="11526" max="11526" width="12.57421875" style="23" customWidth="1"/>
    <col min="11527" max="11527" width="11.00390625" style="23" bestFit="1" customWidth="1"/>
    <col min="11528" max="11529" width="14.7109375" style="23" customWidth="1"/>
    <col min="11530" max="11530" width="29.57421875" style="23" customWidth="1"/>
    <col min="11531" max="11531" width="22.28125" style="23" customWidth="1"/>
    <col min="11532" max="11532" width="22.7109375" style="23" customWidth="1"/>
    <col min="11533" max="11533" width="25.7109375" style="23" customWidth="1"/>
    <col min="11534" max="11535" width="5.7109375" style="23" customWidth="1"/>
    <col min="11536" max="11536" width="6.7109375" style="23" customWidth="1"/>
    <col min="11537" max="11541" width="5.7109375" style="23" customWidth="1"/>
    <col min="11542" max="11542" width="6.7109375" style="23" customWidth="1"/>
    <col min="11543" max="11547" width="5.7109375" style="23" customWidth="1"/>
    <col min="11548" max="11548" width="6.7109375" style="23" customWidth="1"/>
    <col min="11549" max="11553" width="5.7109375" style="23" customWidth="1"/>
    <col min="11554" max="11562" width="6.7109375" style="23" customWidth="1"/>
    <col min="11563" max="11580" width="5.7109375" style="23" customWidth="1"/>
    <col min="11581" max="11581" width="6.7109375" style="23" customWidth="1"/>
    <col min="11582" max="11586" width="5.7109375" style="23" customWidth="1"/>
    <col min="11587" max="11587" width="52.7109375" style="23" customWidth="1"/>
    <col min="11588" max="11592" width="5.7109375" style="23" customWidth="1"/>
    <col min="11593" max="11593" width="6.7109375" style="23" customWidth="1"/>
    <col min="11594" max="11598" width="5.7109375" style="23" customWidth="1"/>
    <col min="11599" max="11599" width="6.7109375" style="23" customWidth="1"/>
    <col min="11600" max="11611" width="5.7109375" style="23" customWidth="1"/>
    <col min="11612" max="11776" width="11.421875" style="23" customWidth="1"/>
    <col min="11777" max="11777" width="33.421875" style="23" customWidth="1"/>
    <col min="11778" max="11778" width="18.28125" style="23" customWidth="1"/>
    <col min="11779" max="11779" width="26.421875" style="23" customWidth="1"/>
    <col min="11780" max="11780" width="18.00390625" style="23" customWidth="1"/>
    <col min="11781" max="11781" width="14.28125" style="23" customWidth="1"/>
    <col min="11782" max="11782" width="12.57421875" style="23" customWidth="1"/>
    <col min="11783" max="11783" width="11.00390625" style="23" bestFit="1" customWidth="1"/>
    <col min="11784" max="11785" width="14.7109375" style="23" customWidth="1"/>
    <col min="11786" max="11786" width="29.57421875" style="23" customWidth="1"/>
    <col min="11787" max="11787" width="22.28125" style="23" customWidth="1"/>
    <col min="11788" max="11788" width="22.7109375" style="23" customWidth="1"/>
    <col min="11789" max="11789" width="25.7109375" style="23" customWidth="1"/>
    <col min="11790" max="11791" width="5.7109375" style="23" customWidth="1"/>
    <col min="11792" max="11792" width="6.7109375" style="23" customWidth="1"/>
    <col min="11793" max="11797" width="5.7109375" style="23" customWidth="1"/>
    <col min="11798" max="11798" width="6.7109375" style="23" customWidth="1"/>
    <col min="11799" max="11803" width="5.7109375" style="23" customWidth="1"/>
    <col min="11804" max="11804" width="6.7109375" style="23" customWidth="1"/>
    <col min="11805" max="11809" width="5.7109375" style="23" customWidth="1"/>
    <col min="11810" max="11818" width="6.7109375" style="23" customWidth="1"/>
    <col min="11819" max="11836" width="5.7109375" style="23" customWidth="1"/>
    <col min="11837" max="11837" width="6.7109375" style="23" customWidth="1"/>
    <col min="11838" max="11842" width="5.7109375" style="23" customWidth="1"/>
    <col min="11843" max="11843" width="52.7109375" style="23" customWidth="1"/>
    <col min="11844" max="11848" width="5.7109375" style="23" customWidth="1"/>
    <col min="11849" max="11849" width="6.7109375" style="23" customWidth="1"/>
    <col min="11850" max="11854" width="5.7109375" style="23" customWidth="1"/>
    <col min="11855" max="11855" width="6.7109375" style="23" customWidth="1"/>
    <col min="11856" max="11867" width="5.7109375" style="23" customWidth="1"/>
    <col min="11868" max="12032" width="11.421875" style="23" customWidth="1"/>
    <col min="12033" max="12033" width="33.421875" style="23" customWidth="1"/>
    <col min="12034" max="12034" width="18.28125" style="23" customWidth="1"/>
    <col min="12035" max="12035" width="26.421875" style="23" customWidth="1"/>
    <col min="12036" max="12036" width="18.00390625" style="23" customWidth="1"/>
    <col min="12037" max="12037" width="14.28125" style="23" customWidth="1"/>
    <col min="12038" max="12038" width="12.57421875" style="23" customWidth="1"/>
    <col min="12039" max="12039" width="11.00390625" style="23" bestFit="1" customWidth="1"/>
    <col min="12040" max="12041" width="14.7109375" style="23" customWidth="1"/>
    <col min="12042" max="12042" width="29.57421875" style="23" customWidth="1"/>
    <col min="12043" max="12043" width="22.28125" style="23" customWidth="1"/>
    <col min="12044" max="12044" width="22.7109375" style="23" customWidth="1"/>
    <col min="12045" max="12045" width="25.7109375" style="23" customWidth="1"/>
    <col min="12046" max="12047" width="5.7109375" style="23" customWidth="1"/>
    <col min="12048" max="12048" width="6.7109375" style="23" customWidth="1"/>
    <col min="12049" max="12053" width="5.7109375" style="23" customWidth="1"/>
    <col min="12054" max="12054" width="6.7109375" style="23" customWidth="1"/>
    <col min="12055" max="12059" width="5.7109375" style="23" customWidth="1"/>
    <col min="12060" max="12060" width="6.7109375" style="23" customWidth="1"/>
    <col min="12061" max="12065" width="5.7109375" style="23" customWidth="1"/>
    <col min="12066" max="12074" width="6.7109375" style="23" customWidth="1"/>
    <col min="12075" max="12092" width="5.7109375" style="23" customWidth="1"/>
    <col min="12093" max="12093" width="6.7109375" style="23" customWidth="1"/>
    <col min="12094" max="12098" width="5.7109375" style="23" customWidth="1"/>
    <col min="12099" max="12099" width="52.7109375" style="23" customWidth="1"/>
    <col min="12100" max="12104" width="5.7109375" style="23" customWidth="1"/>
    <col min="12105" max="12105" width="6.7109375" style="23" customWidth="1"/>
    <col min="12106" max="12110" width="5.7109375" style="23" customWidth="1"/>
    <col min="12111" max="12111" width="6.7109375" style="23" customWidth="1"/>
    <col min="12112" max="12123" width="5.7109375" style="23" customWidth="1"/>
    <col min="12124" max="12288" width="11.421875" style="23" customWidth="1"/>
    <col min="12289" max="12289" width="33.421875" style="23" customWidth="1"/>
    <col min="12290" max="12290" width="18.28125" style="23" customWidth="1"/>
    <col min="12291" max="12291" width="26.421875" style="23" customWidth="1"/>
    <col min="12292" max="12292" width="18.00390625" style="23" customWidth="1"/>
    <col min="12293" max="12293" width="14.28125" style="23" customWidth="1"/>
    <col min="12294" max="12294" width="12.57421875" style="23" customWidth="1"/>
    <col min="12295" max="12295" width="11.00390625" style="23" bestFit="1" customWidth="1"/>
    <col min="12296" max="12297" width="14.7109375" style="23" customWidth="1"/>
    <col min="12298" max="12298" width="29.57421875" style="23" customWidth="1"/>
    <col min="12299" max="12299" width="22.28125" style="23" customWidth="1"/>
    <col min="12300" max="12300" width="22.7109375" style="23" customWidth="1"/>
    <col min="12301" max="12301" width="25.7109375" style="23" customWidth="1"/>
    <col min="12302" max="12303" width="5.7109375" style="23" customWidth="1"/>
    <col min="12304" max="12304" width="6.7109375" style="23" customWidth="1"/>
    <col min="12305" max="12309" width="5.7109375" style="23" customWidth="1"/>
    <col min="12310" max="12310" width="6.7109375" style="23" customWidth="1"/>
    <col min="12311" max="12315" width="5.7109375" style="23" customWidth="1"/>
    <col min="12316" max="12316" width="6.7109375" style="23" customWidth="1"/>
    <col min="12317" max="12321" width="5.7109375" style="23" customWidth="1"/>
    <col min="12322" max="12330" width="6.7109375" style="23" customWidth="1"/>
    <col min="12331" max="12348" width="5.7109375" style="23" customWidth="1"/>
    <col min="12349" max="12349" width="6.7109375" style="23" customWidth="1"/>
    <col min="12350" max="12354" width="5.7109375" style="23" customWidth="1"/>
    <col min="12355" max="12355" width="52.7109375" style="23" customWidth="1"/>
    <col min="12356" max="12360" width="5.7109375" style="23" customWidth="1"/>
    <col min="12361" max="12361" width="6.7109375" style="23" customWidth="1"/>
    <col min="12362" max="12366" width="5.7109375" style="23" customWidth="1"/>
    <col min="12367" max="12367" width="6.7109375" style="23" customWidth="1"/>
    <col min="12368" max="12379" width="5.7109375" style="23" customWidth="1"/>
    <col min="12380" max="12544" width="11.421875" style="23" customWidth="1"/>
    <col min="12545" max="12545" width="33.421875" style="23" customWidth="1"/>
    <col min="12546" max="12546" width="18.28125" style="23" customWidth="1"/>
    <col min="12547" max="12547" width="26.421875" style="23" customWidth="1"/>
    <col min="12548" max="12548" width="18.00390625" style="23" customWidth="1"/>
    <col min="12549" max="12549" width="14.28125" style="23" customWidth="1"/>
    <col min="12550" max="12550" width="12.57421875" style="23" customWidth="1"/>
    <col min="12551" max="12551" width="11.00390625" style="23" bestFit="1" customWidth="1"/>
    <col min="12552" max="12553" width="14.7109375" style="23" customWidth="1"/>
    <col min="12554" max="12554" width="29.57421875" style="23" customWidth="1"/>
    <col min="12555" max="12555" width="22.28125" style="23" customWidth="1"/>
    <col min="12556" max="12556" width="22.7109375" style="23" customWidth="1"/>
    <col min="12557" max="12557" width="25.7109375" style="23" customWidth="1"/>
    <col min="12558" max="12559" width="5.7109375" style="23" customWidth="1"/>
    <col min="12560" max="12560" width="6.7109375" style="23" customWidth="1"/>
    <col min="12561" max="12565" width="5.7109375" style="23" customWidth="1"/>
    <col min="12566" max="12566" width="6.7109375" style="23" customWidth="1"/>
    <col min="12567" max="12571" width="5.7109375" style="23" customWidth="1"/>
    <col min="12572" max="12572" width="6.7109375" style="23" customWidth="1"/>
    <col min="12573" max="12577" width="5.7109375" style="23" customWidth="1"/>
    <col min="12578" max="12586" width="6.7109375" style="23" customWidth="1"/>
    <col min="12587" max="12604" width="5.7109375" style="23" customWidth="1"/>
    <col min="12605" max="12605" width="6.7109375" style="23" customWidth="1"/>
    <col min="12606" max="12610" width="5.7109375" style="23" customWidth="1"/>
    <col min="12611" max="12611" width="52.7109375" style="23" customWidth="1"/>
    <col min="12612" max="12616" width="5.7109375" style="23" customWidth="1"/>
    <col min="12617" max="12617" width="6.7109375" style="23" customWidth="1"/>
    <col min="12618" max="12622" width="5.7109375" style="23" customWidth="1"/>
    <col min="12623" max="12623" width="6.7109375" style="23" customWidth="1"/>
    <col min="12624" max="12635" width="5.7109375" style="23" customWidth="1"/>
    <col min="12636" max="12800" width="11.421875" style="23" customWidth="1"/>
    <col min="12801" max="12801" width="33.421875" style="23" customWidth="1"/>
    <col min="12802" max="12802" width="18.28125" style="23" customWidth="1"/>
    <col min="12803" max="12803" width="26.421875" style="23" customWidth="1"/>
    <col min="12804" max="12804" width="18.00390625" style="23" customWidth="1"/>
    <col min="12805" max="12805" width="14.28125" style="23" customWidth="1"/>
    <col min="12806" max="12806" width="12.57421875" style="23" customWidth="1"/>
    <col min="12807" max="12807" width="11.00390625" style="23" bestFit="1" customWidth="1"/>
    <col min="12808" max="12809" width="14.7109375" style="23" customWidth="1"/>
    <col min="12810" max="12810" width="29.57421875" style="23" customWidth="1"/>
    <col min="12811" max="12811" width="22.28125" style="23" customWidth="1"/>
    <col min="12812" max="12812" width="22.7109375" style="23" customWidth="1"/>
    <col min="12813" max="12813" width="25.7109375" style="23" customWidth="1"/>
    <col min="12814" max="12815" width="5.7109375" style="23" customWidth="1"/>
    <col min="12816" max="12816" width="6.7109375" style="23" customWidth="1"/>
    <col min="12817" max="12821" width="5.7109375" style="23" customWidth="1"/>
    <col min="12822" max="12822" width="6.7109375" style="23" customWidth="1"/>
    <col min="12823" max="12827" width="5.7109375" style="23" customWidth="1"/>
    <col min="12828" max="12828" width="6.7109375" style="23" customWidth="1"/>
    <col min="12829" max="12833" width="5.7109375" style="23" customWidth="1"/>
    <col min="12834" max="12842" width="6.7109375" style="23" customWidth="1"/>
    <col min="12843" max="12860" width="5.7109375" style="23" customWidth="1"/>
    <col min="12861" max="12861" width="6.7109375" style="23" customWidth="1"/>
    <col min="12862" max="12866" width="5.7109375" style="23" customWidth="1"/>
    <col min="12867" max="12867" width="52.7109375" style="23" customWidth="1"/>
    <col min="12868" max="12872" width="5.7109375" style="23" customWidth="1"/>
    <col min="12873" max="12873" width="6.7109375" style="23" customWidth="1"/>
    <col min="12874" max="12878" width="5.7109375" style="23" customWidth="1"/>
    <col min="12879" max="12879" width="6.7109375" style="23" customWidth="1"/>
    <col min="12880" max="12891" width="5.7109375" style="23" customWidth="1"/>
    <col min="12892" max="13056" width="11.421875" style="23" customWidth="1"/>
    <col min="13057" max="13057" width="33.421875" style="23" customWidth="1"/>
    <col min="13058" max="13058" width="18.28125" style="23" customWidth="1"/>
    <col min="13059" max="13059" width="26.421875" style="23" customWidth="1"/>
    <col min="13060" max="13060" width="18.00390625" style="23" customWidth="1"/>
    <col min="13061" max="13061" width="14.28125" style="23" customWidth="1"/>
    <col min="13062" max="13062" width="12.57421875" style="23" customWidth="1"/>
    <col min="13063" max="13063" width="11.00390625" style="23" bestFit="1" customWidth="1"/>
    <col min="13064" max="13065" width="14.7109375" style="23" customWidth="1"/>
    <col min="13066" max="13066" width="29.57421875" style="23" customWidth="1"/>
    <col min="13067" max="13067" width="22.28125" style="23" customWidth="1"/>
    <col min="13068" max="13068" width="22.7109375" style="23" customWidth="1"/>
    <col min="13069" max="13069" width="25.7109375" style="23" customWidth="1"/>
    <col min="13070" max="13071" width="5.7109375" style="23" customWidth="1"/>
    <col min="13072" max="13072" width="6.7109375" style="23" customWidth="1"/>
    <col min="13073" max="13077" width="5.7109375" style="23" customWidth="1"/>
    <col min="13078" max="13078" width="6.7109375" style="23" customWidth="1"/>
    <col min="13079" max="13083" width="5.7109375" style="23" customWidth="1"/>
    <col min="13084" max="13084" width="6.7109375" style="23" customWidth="1"/>
    <col min="13085" max="13089" width="5.7109375" style="23" customWidth="1"/>
    <col min="13090" max="13098" width="6.7109375" style="23" customWidth="1"/>
    <col min="13099" max="13116" width="5.7109375" style="23" customWidth="1"/>
    <col min="13117" max="13117" width="6.7109375" style="23" customWidth="1"/>
    <col min="13118" max="13122" width="5.7109375" style="23" customWidth="1"/>
    <col min="13123" max="13123" width="52.7109375" style="23" customWidth="1"/>
    <col min="13124" max="13128" width="5.7109375" style="23" customWidth="1"/>
    <col min="13129" max="13129" width="6.7109375" style="23" customWidth="1"/>
    <col min="13130" max="13134" width="5.7109375" style="23" customWidth="1"/>
    <col min="13135" max="13135" width="6.7109375" style="23" customWidth="1"/>
    <col min="13136" max="13147" width="5.7109375" style="23" customWidth="1"/>
    <col min="13148" max="13312" width="11.421875" style="23" customWidth="1"/>
    <col min="13313" max="13313" width="33.421875" style="23" customWidth="1"/>
    <col min="13314" max="13314" width="18.28125" style="23" customWidth="1"/>
    <col min="13315" max="13315" width="26.421875" style="23" customWidth="1"/>
    <col min="13316" max="13316" width="18.00390625" style="23" customWidth="1"/>
    <col min="13317" max="13317" width="14.28125" style="23" customWidth="1"/>
    <col min="13318" max="13318" width="12.57421875" style="23" customWidth="1"/>
    <col min="13319" max="13319" width="11.00390625" style="23" bestFit="1" customWidth="1"/>
    <col min="13320" max="13321" width="14.7109375" style="23" customWidth="1"/>
    <col min="13322" max="13322" width="29.57421875" style="23" customWidth="1"/>
    <col min="13323" max="13323" width="22.28125" style="23" customWidth="1"/>
    <col min="13324" max="13324" width="22.7109375" style="23" customWidth="1"/>
    <col min="13325" max="13325" width="25.7109375" style="23" customWidth="1"/>
    <col min="13326" max="13327" width="5.7109375" style="23" customWidth="1"/>
    <col min="13328" max="13328" width="6.7109375" style="23" customWidth="1"/>
    <col min="13329" max="13333" width="5.7109375" style="23" customWidth="1"/>
    <col min="13334" max="13334" width="6.7109375" style="23" customWidth="1"/>
    <col min="13335" max="13339" width="5.7109375" style="23" customWidth="1"/>
    <col min="13340" max="13340" width="6.7109375" style="23" customWidth="1"/>
    <col min="13341" max="13345" width="5.7109375" style="23" customWidth="1"/>
    <col min="13346" max="13354" width="6.7109375" style="23" customWidth="1"/>
    <col min="13355" max="13372" width="5.7109375" style="23" customWidth="1"/>
    <col min="13373" max="13373" width="6.7109375" style="23" customWidth="1"/>
    <col min="13374" max="13378" width="5.7109375" style="23" customWidth="1"/>
    <col min="13379" max="13379" width="52.7109375" style="23" customWidth="1"/>
    <col min="13380" max="13384" width="5.7109375" style="23" customWidth="1"/>
    <col min="13385" max="13385" width="6.7109375" style="23" customWidth="1"/>
    <col min="13386" max="13390" width="5.7109375" style="23" customWidth="1"/>
    <col min="13391" max="13391" width="6.7109375" style="23" customWidth="1"/>
    <col min="13392" max="13403" width="5.7109375" style="23" customWidth="1"/>
    <col min="13404" max="13568" width="11.421875" style="23" customWidth="1"/>
    <col min="13569" max="13569" width="33.421875" style="23" customWidth="1"/>
    <col min="13570" max="13570" width="18.28125" style="23" customWidth="1"/>
    <col min="13571" max="13571" width="26.421875" style="23" customWidth="1"/>
    <col min="13572" max="13572" width="18.00390625" style="23" customWidth="1"/>
    <col min="13573" max="13573" width="14.28125" style="23" customWidth="1"/>
    <col min="13574" max="13574" width="12.57421875" style="23" customWidth="1"/>
    <col min="13575" max="13575" width="11.00390625" style="23" bestFit="1" customWidth="1"/>
    <col min="13576" max="13577" width="14.7109375" style="23" customWidth="1"/>
    <col min="13578" max="13578" width="29.57421875" style="23" customWidth="1"/>
    <col min="13579" max="13579" width="22.28125" style="23" customWidth="1"/>
    <col min="13580" max="13580" width="22.7109375" style="23" customWidth="1"/>
    <col min="13581" max="13581" width="25.7109375" style="23" customWidth="1"/>
    <col min="13582" max="13583" width="5.7109375" style="23" customWidth="1"/>
    <col min="13584" max="13584" width="6.7109375" style="23" customWidth="1"/>
    <col min="13585" max="13589" width="5.7109375" style="23" customWidth="1"/>
    <col min="13590" max="13590" width="6.7109375" style="23" customWidth="1"/>
    <col min="13591" max="13595" width="5.7109375" style="23" customWidth="1"/>
    <col min="13596" max="13596" width="6.7109375" style="23" customWidth="1"/>
    <col min="13597" max="13601" width="5.7109375" style="23" customWidth="1"/>
    <col min="13602" max="13610" width="6.7109375" style="23" customWidth="1"/>
    <col min="13611" max="13628" width="5.7109375" style="23" customWidth="1"/>
    <col min="13629" max="13629" width="6.7109375" style="23" customWidth="1"/>
    <col min="13630" max="13634" width="5.7109375" style="23" customWidth="1"/>
    <col min="13635" max="13635" width="52.7109375" style="23" customWidth="1"/>
    <col min="13636" max="13640" width="5.7109375" style="23" customWidth="1"/>
    <col min="13641" max="13641" width="6.7109375" style="23" customWidth="1"/>
    <col min="13642" max="13646" width="5.7109375" style="23" customWidth="1"/>
    <col min="13647" max="13647" width="6.7109375" style="23" customWidth="1"/>
    <col min="13648" max="13659" width="5.7109375" style="23" customWidth="1"/>
    <col min="13660" max="13824" width="11.421875" style="23" customWidth="1"/>
    <col min="13825" max="13825" width="33.421875" style="23" customWidth="1"/>
    <col min="13826" max="13826" width="18.28125" style="23" customWidth="1"/>
    <col min="13827" max="13827" width="26.421875" style="23" customWidth="1"/>
    <col min="13828" max="13828" width="18.00390625" style="23" customWidth="1"/>
    <col min="13829" max="13829" width="14.28125" style="23" customWidth="1"/>
    <col min="13830" max="13830" width="12.57421875" style="23" customWidth="1"/>
    <col min="13831" max="13831" width="11.00390625" style="23" bestFit="1" customWidth="1"/>
    <col min="13832" max="13833" width="14.7109375" style="23" customWidth="1"/>
    <col min="13834" max="13834" width="29.57421875" style="23" customWidth="1"/>
    <col min="13835" max="13835" width="22.28125" style="23" customWidth="1"/>
    <col min="13836" max="13836" width="22.7109375" style="23" customWidth="1"/>
    <col min="13837" max="13837" width="25.7109375" style="23" customWidth="1"/>
    <col min="13838" max="13839" width="5.7109375" style="23" customWidth="1"/>
    <col min="13840" max="13840" width="6.7109375" style="23" customWidth="1"/>
    <col min="13841" max="13845" width="5.7109375" style="23" customWidth="1"/>
    <col min="13846" max="13846" width="6.7109375" style="23" customWidth="1"/>
    <col min="13847" max="13851" width="5.7109375" style="23" customWidth="1"/>
    <col min="13852" max="13852" width="6.7109375" style="23" customWidth="1"/>
    <col min="13853" max="13857" width="5.7109375" style="23" customWidth="1"/>
    <col min="13858" max="13866" width="6.7109375" style="23" customWidth="1"/>
    <col min="13867" max="13884" width="5.7109375" style="23" customWidth="1"/>
    <col min="13885" max="13885" width="6.7109375" style="23" customWidth="1"/>
    <col min="13886" max="13890" width="5.7109375" style="23" customWidth="1"/>
    <col min="13891" max="13891" width="52.7109375" style="23" customWidth="1"/>
    <col min="13892" max="13896" width="5.7109375" style="23" customWidth="1"/>
    <col min="13897" max="13897" width="6.7109375" style="23" customWidth="1"/>
    <col min="13898" max="13902" width="5.7109375" style="23" customWidth="1"/>
    <col min="13903" max="13903" width="6.7109375" style="23" customWidth="1"/>
    <col min="13904" max="13915" width="5.7109375" style="23" customWidth="1"/>
    <col min="13916" max="14080" width="11.421875" style="23" customWidth="1"/>
    <col min="14081" max="14081" width="33.421875" style="23" customWidth="1"/>
    <col min="14082" max="14082" width="18.28125" style="23" customWidth="1"/>
    <col min="14083" max="14083" width="26.421875" style="23" customWidth="1"/>
    <col min="14084" max="14084" width="18.00390625" style="23" customWidth="1"/>
    <col min="14085" max="14085" width="14.28125" style="23" customWidth="1"/>
    <col min="14086" max="14086" width="12.57421875" style="23" customWidth="1"/>
    <col min="14087" max="14087" width="11.00390625" style="23" bestFit="1" customWidth="1"/>
    <col min="14088" max="14089" width="14.7109375" style="23" customWidth="1"/>
    <col min="14090" max="14090" width="29.57421875" style="23" customWidth="1"/>
    <col min="14091" max="14091" width="22.28125" style="23" customWidth="1"/>
    <col min="14092" max="14092" width="22.7109375" style="23" customWidth="1"/>
    <col min="14093" max="14093" width="25.7109375" style="23" customWidth="1"/>
    <col min="14094" max="14095" width="5.7109375" style="23" customWidth="1"/>
    <col min="14096" max="14096" width="6.7109375" style="23" customWidth="1"/>
    <col min="14097" max="14101" width="5.7109375" style="23" customWidth="1"/>
    <col min="14102" max="14102" width="6.7109375" style="23" customWidth="1"/>
    <col min="14103" max="14107" width="5.7109375" style="23" customWidth="1"/>
    <col min="14108" max="14108" width="6.7109375" style="23" customWidth="1"/>
    <col min="14109" max="14113" width="5.7109375" style="23" customWidth="1"/>
    <col min="14114" max="14122" width="6.7109375" style="23" customWidth="1"/>
    <col min="14123" max="14140" width="5.7109375" style="23" customWidth="1"/>
    <col min="14141" max="14141" width="6.7109375" style="23" customWidth="1"/>
    <col min="14142" max="14146" width="5.7109375" style="23" customWidth="1"/>
    <col min="14147" max="14147" width="52.7109375" style="23" customWidth="1"/>
    <col min="14148" max="14152" width="5.7109375" style="23" customWidth="1"/>
    <col min="14153" max="14153" width="6.7109375" style="23" customWidth="1"/>
    <col min="14154" max="14158" width="5.7109375" style="23" customWidth="1"/>
    <col min="14159" max="14159" width="6.7109375" style="23" customWidth="1"/>
    <col min="14160" max="14171" width="5.7109375" style="23" customWidth="1"/>
    <col min="14172" max="14336" width="11.421875" style="23" customWidth="1"/>
    <col min="14337" max="14337" width="33.421875" style="23" customWidth="1"/>
    <col min="14338" max="14338" width="18.28125" style="23" customWidth="1"/>
    <col min="14339" max="14339" width="26.421875" style="23" customWidth="1"/>
    <col min="14340" max="14340" width="18.00390625" style="23" customWidth="1"/>
    <col min="14341" max="14341" width="14.28125" style="23" customWidth="1"/>
    <col min="14342" max="14342" width="12.57421875" style="23" customWidth="1"/>
    <col min="14343" max="14343" width="11.00390625" style="23" bestFit="1" customWidth="1"/>
    <col min="14344" max="14345" width="14.7109375" style="23" customWidth="1"/>
    <col min="14346" max="14346" width="29.57421875" style="23" customWidth="1"/>
    <col min="14347" max="14347" width="22.28125" style="23" customWidth="1"/>
    <col min="14348" max="14348" width="22.7109375" style="23" customWidth="1"/>
    <col min="14349" max="14349" width="25.7109375" style="23" customWidth="1"/>
    <col min="14350" max="14351" width="5.7109375" style="23" customWidth="1"/>
    <col min="14352" max="14352" width="6.7109375" style="23" customWidth="1"/>
    <col min="14353" max="14357" width="5.7109375" style="23" customWidth="1"/>
    <col min="14358" max="14358" width="6.7109375" style="23" customWidth="1"/>
    <col min="14359" max="14363" width="5.7109375" style="23" customWidth="1"/>
    <col min="14364" max="14364" width="6.7109375" style="23" customWidth="1"/>
    <col min="14365" max="14369" width="5.7109375" style="23" customWidth="1"/>
    <col min="14370" max="14378" width="6.7109375" style="23" customWidth="1"/>
    <col min="14379" max="14396" width="5.7109375" style="23" customWidth="1"/>
    <col min="14397" max="14397" width="6.7109375" style="23" customWidth="1"/>
    <col min="14398" max="14402" width="5.7109375" style="23" customWidth="1"/>
    <col min="14403" max="14403" width="52.7109375" style="23" customWidth="1"/>
    <col min="14404" max="14408" width="5.7109375" style="23" customWidth="1"/>
    <col min="14409" max="14409" width="6.7109375" style="23" customWidth="1"/>
    <col min="14410" max="14414" width="5.7109375" style="23" customWidth="1"/>
    <col min="14415" max="14415" width="6.7109375" style="23" customWidth="1"/>
    <col min="14416" max="14427" width="5.7109375" style="23" customWidth="1"/>
    <col min="14428" max="14592" width="11.421875" style="23" customWidth="1"/>
    <col min="14593" max="14593" width="33.421875" style="23" customWidth="1"/>
    <col min="14594" max="14594" width="18.28125" style="23" customWidth="1"/>
    <col min="14595" max="14595" width="26.421875" style="23" customWidth="1"/>
    <col min="14596" max="14596" width="18.00390625" style="23" customWidth="1"/>
    <col min="14597" max="14597" width="14.28125" style="23" customWidth="1"/>
    <col min="14598" max="14598" width="12.57421875" style="23" customWidth="1"/>
    <col min="14599" max="14599" width="11.00390625" style="23" bestFit="1" customWidth="1"/>
    <col min="14600" max="14601" width="14.7109375" style="23" customWidth="1"/>
    <col min="14602" max="14602" width="29.57421875" style="23" customWidth="1"/>
    <col min="14603" max="14603" width="22.28125" style="23" customWidth="1"/>
    <col min="14604" max="14604" width="22.7109375" style="23" customWidth="1"/>
    <col min="14605" max="14605" width="25.7109375" style="23" customWidth="1"/>
    <col min="14606" max="14607" width="5.7109375" style="23" customWidth="1"/>
    <col min="14608" max="14608" width="6.7109375" style="23" customWidth="1"/>
    <col min="14609" max="14613" width="5.7109375" style="23" customWidth="1"/>
    <col min="14614" max="14614" width="6.7109375" style="23" customWidth="1"/>
    <col min="14615" max="14619" width="5.7109375" style="23" customWidth="1"/>
    <col min="14620" max="14620" width="6.7109375" style="23" customWidth="1"/>
    <col min="14621" max="14625" width="5.7109375" style="23" customWidth="1"/>
    <col min="14626" max="14634" width="6.7109375" style="23" customWidth="1"/>
    <col min="14635" max="14652" width="5.7109375" style="23" customWidth="1"/>
    <col min="14653" max="14653" width="6.7109375" style="23" customWidth="1"/>
    <col min="14654" max="14658" width="5.7109375" style="23" customWidth="1"/>
    <col min="14659" max="14659" width="52.7109375" style="23" customWidth="1"/>
    <col min="14660" max="14664" width="5.7109375" style="23" customWidth="1"/>
    <col min="14665" max="14665" width="6.7109375" style="23" customWidth="1"/>
    <col min="14666" max="14670" width="5.7109375" style="23" customWidth="1"/>
    <col min="14671" max="14671" width="6.7109375" style="23" customWidth="1"/>
    <col min="14672" max="14683" width="5.7109375" style="23" customWidth="1"/>
    <col min="14684" max="14848" width="11.421875" style="23" customWidth="1"/>
    <col min="14849" max="14849" width="33.421875" style="23" customWidth="1"/>
    <col min="14850" max="14850" width="18.28125" style="23" customWidth="1"/>
    <col min="14851" max="14851" width="26.421875" style="23" customWidth="1"/>
    <col min="14852" max="14852" width="18.00390625" style="23" customWidth="1"/>
    <col min="14853" max="14853" width="14.28125" style="23" customWidth="1"/>
    <col min="14854" max="14854" width="12.57421875" style="23" customWidth="1"/>
    <col min="14855" max="14855" width="11.00390625" style="23" bestFit="1" customWidth="1"/>
    <col min="14856" max="14857" width="14.7109375" style="23" customWidth="1"/>
    <col min="14858" max="14858" width="29.57421875" style="23" customWidth="1"/>
    <col min="14859" max="14859" width="22.28125" style="23" customWidth="1"/>
    <col min="14860" max="14860" width="22.7109375" style="23" customWidth="1"/>
    <col min="14861" max="14861" width="25.7109375" style="23" customWidth="1"/>
    <col min="14862" max="14863" width="5.7109375" style="23" customWidth="1"/>
    <col min="14864" max="14864" width="6.7109375" style="23" customWidth="1"/>
    <col min="14865" max="14869" width="5.7109375" style="23" customWidth="1"/>
    <col min="14870" max="14870" width="6.7109375" style="23" customWidth="1"/>
    <col min="14871" max="14875" width="5.7109375" style="23" customWidth="1"/>
    <col min="14876" max="14876" width="6.7109375" style="23" customWidth="1"/>
    <col min="14877" max="14881" width="5.7109375" style="23" customWidth="1"/>
    <col min="14882" max="14890" width="6.7109375" style="23" customWidth="1"/>
    <col min="14891" max="14908" width="5.7109375" style="23" customWidth="1"/>
    <col min="14909" max="14909" width="6.7109375" style="23" customWidth="1"/>
    <col min="14910" max="14914" width="5.7109375" style="23" customWidth="1"/>
    <col min="14915" max="14915" width="52.7109375" style="23" customWidth="1"/>
    <col min="14916" max="14920" width="5.7109375" style="23" customWidth="1"/>
    <col min="14921" max="14921" width="6.7109375" style="23" customWidth="1"/>
    <col min="14922" max="14926" width="5.7109375" style="23" customWidth="1"/>
    <col min="14927" max="14927" width="6.7109375" style="23" customWidth="1"/>
    <col min="14928" max="14939" width="5.7109375" style="23" customWidth="1"/>
    <col min="14940" max="15104" width="11.421875" style="23" customWidth="1"/>
    <col min="15105" max="15105" width="33.421875" style="23" customWidth="1"/>
    <col min="15106" max="15106" width="18.28125" style="23" customWidth="1"/>
    <col min="15107" max="15107" width="26.421875" style="23" customWidth="1"/>
    <col min="15108" max="15108" width="18.00390625" style="23" customWidth="1"/>
    <col min="15109" max="15109" width="14.28125" style="23" customWidth="1"/>
    <col min="15110" max="15110" width="12.57421875" style="23" customWidth="1"/>
    <col min="15111" max="15111" width="11.00390625" style="23" bestFit="1" customWidth="1"/>
    <col min="15112" max="15113" width="14.7109375" style="23" customWidth="1"/>
    <col min="15114" max="15114" width="29.57421875" style="23" customWidth="1"/>
    <col min="15115" max="15115" width="22.28125" style="23" customWidth="1"/>
    <col min="15116" max="15116" width="22.7109375" style="23" customWidth="1"/>
    <col min="15117" max="15117" width="25.7109375" style="23" customWidth="1"/>
    <col min="15118" max="15119" width="5.7109375" style="23" customWidth="1"/>
    <col min="15120" max="15120" width="6.7109375" style="23" customWidth="1"/>
    <col min="15121" max="15125" width="5.7109375" style="23" customWidth="1"/>
    <col min="15126" max="15126" width="6.7109375" style="23" customWidth="1"/>
    <col min="15127" max="15131" width="5.7109375" style="23" customWidth="1"/>
    <col min="15132" max="15132" width="6.7109375" style="23" customWidth="1"/>
    <col min="15133" max="15137" width="5.7109375" style="23" customWidth="1"/>
    <col min="15138" max="15146" width="6.7109375" style="23" customWidth="1"/>
    <col min="15147" max="15164" width="5.7109375" style="23" customWidth="1"/>
    <col min="15165" max="15165" width="6.7109375" style="23" customWidth="1"/>
    <col min="15166" max="15170" width="5.7109375" style="23" customWidth="1"/>
    <col min="15171" max="15171" width="52.7109375" style="23" customWidth="1"/>
    <col min="15172" max="15176" width="5.7109375" style="23" customWidth="1"/>
    <col min="15177" max="15177" width="6.7109375" style="23" customWidth="1"/>
    <col min="15178" max="15182" width="5.7109375" style="23" customWidth="1"/>
    <col min="15183" max="15183" width="6.7109375" style="23" customWidth="1"/>
    <col min="15184" max="15195" width="5.7109375" style="23" customWidth="1"/>
    <col min="15196" max="15360" width="11.421875" style="23" customWidth="1"/>
    <col min="15361" max="15361" width="33.421875" style="23" customWidth="1"/>
    <col min="15362" max="15362" width="18.28125" style="23" customWidth="1"/>
    <col min="15363" max="15363" width="26.421875" style="23" customWidth="1"/>
    <col min="15364" max="15364" width="18.00390625" style="23" customWidth="1"/>
    <col min="15365" max="15365" width="14.28125" style="23" customWidth="1"/>
    <col min="15366" max="15366" width="12.57421875" style="23" customWidth="1"/>
    <col min="15367" max="15367" width="11.00390625" style="23" bestFit="1" customWidth="1"/>
    <col min="15368" max="15369" width="14.7109375" style="23" customWidth="1"/>
    <col min="15370" max="15370" width="29.57421875" style="23" customWidth="1"/>
    <col min="15371" max="15371" width="22.28125" style="23" customWidth="1"/>
    <col min="15372" max="15372" width="22.7109375" style="23" customWidth="1"/>
    <col min="15373" max="15373" width="25.7109375" style="23" customWidth="1"/>
    <col min="15374" max="15375" width="5.7109375" style="23" customWidth="1"/>
    <col min="15376" max="15376" width="6.7109375" style="23" customWidth="1"/>
    <col min="15377" max="15381" width="5.7109375" style="23" customWidth="1"/>
    <col min="15382" max="15382" width="6.7109375" style="23" customWidth="1"/>
    <col min="15383" max="15387" width="5.7109375" style="23" customWidth="1"/>
    <col min="15388" max="15388" width="6.7109375" style="23" customWidth="1"/>
    <col min="15389" max="15393" width="5.7109375" style="23" customWidth="1"/>
    <col min="15394" max="15402" width="6.7109375" style="23" customWidth="1"/>
    <col min="15403" max="15420" width="5.7109375" style="23" customWidth="1"/>
    <col min="15421" max="15421" width="6.7109375" style="23" customWidth="1"/>
    <col min="15422" max="15426" width="5.7109375" style="23" customWidth="1"/>
    <col min="15427" max="15427" width="52.7109375" style="23" customWidth="1"/>
    <col min="15428" max="15432" width="5.7109375" style="23" customWidth="1"/>
    <col min="15433" max="15433" width="6.7109375" style="23" customWidth="1"/>
    <col min="15434" max="15438" width="5.7109375" style="23" customWidth="1"/>
    <col min="15439" max="15439" width="6.7109375" style="23" customWidth="1"/>
    <col min="15440" max="15451" width="5.7109375" style="23" customWidth="1"/>
    <col min="15452" max="15616" width="11.421875" style="23" customWidth="1"/>
    <col min="15617" max="15617" width="33.421875" style="23" customWidth="1"/>
    <col min="15618" max="15618" width="18.28125" style="23" customWidth="1"/>
    <col min="15619" max="15619" width="26.421875" style="23" customWidth="1"/>
    <col min="15620" max="15620" width="18.00390625" style="23" customWidth="1"/>
    <col min="15621" max="15621" width="14.28125" style="23" customWidth="1"/>
    <col min="15622" max="15622" width="12.57421875" style="23" customWidth="1"/>
    <col min="15623" max="15623" width="11.00390625" style="23" bestFit="1" customWidth="1"/>
    <col min="15624" max="15625" width="14.7109375" style="23" customWidth="1"/>
    <col min="15626" max="15626" width="29.57421875" style="23" customWidth="1"/>
    <col min="15627" max="15627" width="22.28125" style="23" customWidth="1"/>
    <col min="15628" max="15628" width="22.7109375" style="23" customWidth="1"/>
    <col min="15629" max="15629" width="25.7109375" style="23" customWidth="1"/>
    <col min="15630" max="15631" width="5.7109375" style="23" customWidth="1"/>
    <col min="15632" max="15632" width="6.7109375" style="23" customWidth="1"/>
    <col min="15633" max="15637" width="5.7109375" style="23" customWidth="1"/>
    <col min="15638" max="15638" width="6.7109375" style="23" customWidth="1"/>
    <col min="15639" max="15643" width="5.7109375" style="23" customWidth="1"/>
    <col min="15644" max="15644" width="6.7109375" style="23" customWidth="1"/>
    <col min="15645" max="15649" width="5.7109375" style="23" customWidth="1"/>
    <col min="15650" max="15658" width="6.7109375" style="23" customWidth="1"/>
    <col min="15659" max="15676" width="5.7109375" style="23" customWidth="1"/>
    <col min="15677" max="15677" width="6.7109375" style="23" customWidth="1"/>
    <col min="15678" max="15682" width="5.7109375" style="23" customWidth="1"/>
    <col min="15683" max="15683" width="52.7109375" style="23" customWidth="1"/>
    <col min="15684" max="15688" width="5.7109375" style="23" customWidth="1"/>
    <col min="15689" max="15689" width="6.7109375" style="23" customWidth="1"/>
    <col min="15690" max="15694" width="5.7109375" style="23" customWidth="1"/>
    <col min="15695" max="15695" width="6.7109375" style="23" customWidth="1"/>
    <col min="15696" max="15707" width="5.7109375" style="23" customWidth="1"/>
    <col min="15708" max="15872" width="11.421875" style="23" customWidth="1"/>
    <col min="15873" max="15873" width="33.421875" style="23" customWidth="1"/>
    <col min="15874" max="15874" width="18.28125" style="23" customWidth="1"/>
    <col min="15875" max="15875" width="26.421875" style="23" customWidth="1"/>
    <col min="15876" max="15876" width="18.00390625" style="23" customWidth="1"/>
    <col min="15877" max="15877" width="14.28125" style="23" customWidth="1"/>
    <col min="15878" max="15878" width="12.57421875" style="23" customWidth="1"/>
    <col min="15879" max="15879" width="11.00390625" style="23" bestFit="1" customWidth="1"/>
    <col min="15880" max="15881" width="14.7109375" style="23" customWidth="1"/>
    <col min="15882" max="15882" width="29.57421875" style="23" customWidth="1"/>
    <col min="15883" max="15883" width="22.28125" style="23" customWidth="1"/>
    <col min="15884" max="15884" width="22.7109375" style="23" customWidth="1"/>
    <col min="15885" max="15885" width="25.7109375" style="23" customWidth="1"/>
    <col min="15886" max="15887" width="5.7109375" style="23" customWidth="1"/>
    <col min="15888" max="15888" width="6.7109375" style="23" customWidth="1"/>
    <col min="15889" max="15893" width="5.7109375" style="23" customWidth="1"/>
    <col min="15894" max="15894" width="6.7109375" style="23" customWidth="1"/>
    <col min="15895" max="15899" width="5.7109375" style="23" customWidth="1"/>
    <col min="15900" max="15900" width="6.7109375" style="23" customWidth="1"/>
    <col min="15901" max="15905" width="5.7109375" style="23" customWidth="1"/>
    <col min="15906" max="15914" width="6.7109375" style="23" customWidth="1"/>
    <col min="15915" max="15932" width="5.7109375" style="23" customWidth="1"/>
    <col min="15933" max="15933" width="6.7109375" style="23" customWidth="1"/>
    <col min="15934" max="15938" width="5.7109375" style="23" customWidth="1"/>
    <col min="15939" max="15939" width="52.7109375" style="23" customWidth="1"/>
    <col min="15940" max="15944" width="5.7109375" style="23" customWidth="1"/>
    <col min="15945" max="15945" width="6.7109375" style="23" customWidth="1"/>
    <col min="15946" max="15950" width="5.7109375" style="23" customWidth="1"/>
    <col min="15951" max="15951" width="6.7109375" style="23" customWidth="1"/>
    <col min="15952" max="15963" width="5.7109375" style="23" customWidth="1"/>
    <col min="15964" max="16128" width="11.421875" style="23" customWidth="1"/>
    <col min="16129" max="16129" width="33.421875" style="23" customWidth="1"/>
    <col min="16130" max="16130" width="18.28125" style="23" customWidth="1"/>
    <col min="16131" max="16131" width="26.421875" style="23" customWidth="1"/>
    <col min="16132" max="16132" width="18.00390625" style="23" customWidth="1"/>
    <col min="16133" max="16133" width="14.28125" style="23" customWidth="1"/>
    <col min="16134" max="16134" width="12.57421875" style="23" customWidth="1"/>
    <col min="16135" max="16135" width="11.00390625" style="23" bestFit="1" customWidth="1"/>
    <col min="16136" max="16137" width="14.7109375" style="23" customWidth="1"/>
    <col min="16138" max="16138" width="29.57421875" style="23" customWidth="1"/>
    <col min="16139" max="16139" width="22.28125" style="23" customWidth="1"/>
    <col min="16140" max="16140" width="22.7109375" style="23" customWidth="1"/>
    <col min="16141" max="16141" width="25.7109375" style="23" customWidth="1"/>
    <col min="16142" max="16143" width="5.7109375" style="23" customWidth="1"/>
    <col min="16144" max="16144" width="6.7109375" style="23" customWidth="1"/>
    <col min="16145" max="16149" width="5.7109375" style="23" customWidth="1"/>
    <col min="16150" max="16150" width="6.7109375" style="23" customWidth="1"/>
    <col min="16151" max="16155" width="5.7109375" style="23" customWidth="1"/>
    <col min="16156" max="16156" width="6.7109375" style="23" customWidth="1"/>
    <col min="16157" max="16161" width="5.7109375" style="23" customWidth="1"/>
    <col min="16162" max="16170" width="6.7109375" style="23" customWidth="1"/>
    <col min="16171" max="16188" width="5.7109375" style="23" customWidth="1"/>
    <col min="16189" max="16189" width="6.7109375" style="23" customWidth="1"/>
    <col min="16190" max="16194" width="5.7109375" style="23" customWidth="1"/>
    <col min="16195" max="16195" width="52.7109375" style="23" customWidth="1"/>
    <col min="16196" max="16200" width="5.7109375" style="23" customWidth="1"/>
    <col min="16201" max="16201" width="6.7109375" style="23" customWidth="1"/>
    <col min="16202" max="16206" width="5.7109375" style="23" customWidth="1"/>
    <col min="16207" max="16207" width="6.7109375" style="23" customWidth="1"/>
    <col min="16208" max="16219" width="5.7109375" style="23" customWidth="1"/>
    <col min="16220" max="16384" width="11.421875" style="23" customWidth="1"/>
  </cols>
  <sheetData>
    <row r="1" spans="1:9" ht="15">
      <c r="A1" s="354"/>
      <c r="B1" s="354"/>
      <c r="C1" s="354"/>
      <c r="D1" s="354"/>
      <c r="E1" s="354"/>
      <c r="F1" s="354"/>
      <c r="G1" s="354"/>
      <c r="H1" s="22"/>
      <c r="I1" s="22"/>
    </row>
    <row r="2" spans="1:9" ht="15">
      <c r="A2" s="342" t="s">
        <v>632</v>
      </c>
      <c r="B2" s="342"/>
      <c r="C2" s="342"/>
      <c r="D2" s="342"/>
      <c r="E2" s="342"/>
      <c r="F2" s="342"/>
      <c r="G2" s="342"/>
      <c r="H2" s="22"/>
      <c r="I2" s="22"/>
    </row>
    <row r="3" spans="1:10" ht="15">
      <c r="A3" s="342"/>
      <c r="B3" s="342"/>
      <c r="C3" s="342"/>
      <c r="D3" s="342"/>
      <c r="E3" s="342"/>
      <c r="F3" s="342"/>
      <c r="G3" s="342"/>
      <c r="H3" s="22"/>
      <c r="I3" s="22"/>
      <c r="J3" s="23" t="s">
        <v>43</v>
      </c>
    </row>
    <row r="4" spans="1:10" ht="15">
      <c r="A4" s="342"/>
      <c r="B4" s="342"/>
      <c r="C4" s="342"/>
      <c r="D4" s="342"/>
      <c r="E4" s="342"/>
      <c r="F4" s="342"/>
      <c r="G4" s="342"/>
      <c r="H4" s="22"/>
      <c r="I4" s="22"/>
      <c r="J4" s="23" t="s">
        <v>44</v>
      </c>
    </row>
    <row r="5" spans="1:10" ht="15">
      <c r="A5" s="342"/>
      <c r="B5" s="342"/>
      <c r="C5" s="342"/>
      <c r="D5" s="342"/>
      <c r="E5" s="342"/>
      <c r="F5" s="342"/>
      <c r="G5" s="342"/>
      <c r="H5" s="22"/>
      <c r="I5" s="22"/>
      <c r="J5" s="23" t="s">
        <v>45</v>
      </c>
    </row>
    <row r="6" spans="1:29" s="25" customFormat="1" ht="15">
      <c r="A6" s="348" t="s">
        <v>46</v>
      </c>
      <c r="B6" s="348"/>
      <c r="C6" s="348"/>
      <c r="D6" s="348"/>
      <c r="E6" s="348"/>
      <c r="F6" s="348"/>
      <c r="G6" s="348"/>
      <c r="H6" s="22"/>
      <c r="I6" s="22"/>
      <c r="AC6" s="26"/>
    </row>
    <row r="7" spans="1:63" ht="15">
      <c r="A7" s="234" t="s">
        <v>47</v>
      </c>
      <c r="B7" s="352" t="s">
        <v>48</v>
      </c>
      <c r="C7" s="352"/>
      <c r="D7" s="352"/>
      <c r="E7" s="339" t="s">
        <v>49</v>
      </c>
      <c r="F7" s="339"/>
      <c r="G7" s="339"/>
      <c r="H7" s="22"/>
      <c r="I7" s="22"/>
      <c r="BI7" s="27"/>
      <c r="BJ7" s="27"/>
      <c r="BK7" s="27"/>
    </row>
    <row r="8" spans="1:63" ht="44.25" customHeight="1">
      <c r="A8" s="69" t="str">
        <f>'Consolidado 2016'!C11</f>
        <v>Efectividad en la gestión de proyectos</v>
      </c>
      <c r="B8" s="353">
        <f>'Consolidado 2016'!G11</f>
        <v>0.8</v>
      </c>
      <c r="C8" s="353"/>
      <c r="D8" s="353"/>
      <c r="E8" s="350" t="s">
        <v>43</v>
      </c>
      <c r="F8" s="350"/>
      <c r="G8" s="350"/>
      <c r="H8" s="22"/>
      <c r="I8" s="22"/>
      <c r="BI8" s="27"/>
      <c r="BJ8" s="49"/>
      <c r="BK8" s="27"/>
    </row>
    <row r="9" spans="1:63" ht="15">
      <c r="A9" s="339" t="s">
        <v>50</v>
      </c>
      <c r="B9" s="339"/>
      <c r="C9" s="339"/>
      <c r="D9" s="339"/>
      <c r="E9" s="339"/>
      <c r="F9" s="339"/>
      <c r="G9" s="339"/>
      <c r="H9" s="22"/>
      <c r="I9" s="22"/>
      <c r="BI9" s="27"/>
      <c r="BJ9" s="50"/>
      <c r="BK9" s="27"/>
    </row>
    <row r="10" spans="1:63" ht="36" customHeight="1">
      <c r="A10" s="351" t="str">
        <f>'Consolidado 2016'!E11</f>
        <v>Medir la efectividad en la consecución de recursos en relación con proyectos ejecutados</v>
      </c>
      <c r="B10" s="351"/>
      <c r="C10" s="351"/>
      <c r="D10" s="351"/>
      <c r="E10" s="351"/>
      <c r="F10" s="351"/>
      <c r="G10" s="351"/>
      <c r="H10" s="22"/>
      <c r="I10" s="22"/>
      <c r="BI10" s="27"/>
      <c r="BJ10" s="50"/>
      <c r="BK10" s="27"/>
    </row>
    <row r="11" spans="1:63" ht="15">
      <c r="A11" s="339" t="s">
        <v>51</v>
      </c>
      <c r="B11" s="339"/>
      <c r="C11" s="339"/>
      <c r="D11" s="339"/>
      <c r="E11" s="339"/>
      <c r="F11" s="339"/>
      <c r="G11" s="339"/>
      <c r="H11" s="22"/>
      <c r="I11" s="22"/>
      <c r="BI11" s="27"/>
      <c r="BJ11" s="50"/>
      <c r="BK11" s="27"/>
    </row>
    <row r="12" spans="1:63" ht="32.25" customHeight="1">
      <c r="A12" s="351" t="str">
        <f>'Consolidado 2016'!D11</f>
        <v>Sumatoria de los recursos gestionados por proyectos</v>
      </c>
      <c r="B12" s="351"/>
      <c r="C12" s="351"/>
      <c r="D12" s="351"/>
      <c r="E12" s="351"/>
      <c r="F12" s="351"/>
      <c r="G12" s="351"/>
      <c r="H12" s="22"/>
      <c r="I12" s="22"/>
      <c r="BI12" s="27"/>
      <c r="BJ12" s="50"/>
      <c r="BK12" s="27"/>
    </row>
    <row r="13" spans="1:63" ht="15">
      <c r="A13" s="339" t="s">
        <v>52</v>
      </c>
      <c r="B13" s="339"/>
      <c r="C13" s="339"/>
      <c r="D13" s="352" t="s">
        <v>53</v>
      </c>
      <c r="E13" s="352"/>
      <c r="F13" s="352"/>
      <c r="G13" s="352"/>
      <c r="H13" s="22"/>
      <c r="I13" s="22"/>
      <c r="BI13" s="27"/>
      <c r="BJ13" s="50"/>
      <c r="BK13" s="27"/>
    </row>
    <row r="14" spans="1:63" ht="15">
      <c r="A14" s="347" t="s">
        <v>190</v>
      </c>
      <c r="B14" s="347"/>
      <c r="C14" s="347"/>
      <c r="D14" s="350" t="s">
        <v>100</v>
      </c>
      <c r="E14" s="350"/>
      <c r="F14" s="350"/>
      <c r="G14" s="350"/>
      <c r="H14" s="22"/>
      <c r="I14" s="22"/>
      <c r="BI14" s="27"/>
      <c r="BJ14" s="50"/>
      <c r="BK14" s="27"/>
    </row>
    <row r="15" spans="1:63" ht="15">
      <c r="A15" s="347"/>
      <c r="B15" s="347"/>
      <c r="C15" s="347"/>
      <c r="D15" s="350"/>
      <c r="E15" s="350"/>
      <c r="F15" s="350"/>
      <c r="G15" s="350"/>
      <c r="H15" s="22"/>
      <c r="I15" s="22"/>
      <c r="BI15" s="27"/>
      <c r="BJ15" s="50"/>
      <c r="BK15" s="27"/>
    </row>
    <row r="16" spans="1:63" ht="15">
      <c r="A16" s="339" t="s">
        <v>55</v>
      </c>
      <c r="B16" s="339"/>
      <c r="C16" s="339"/>
      <c r="D16" s="339" t="s">
        <v>56</v>
      </c>
      <c r="E16" s="339"/>
      <c r="F16" s="339"/>
      <c r="G16" s="339"/>
      <c r="H16" s="22"/>
      <c r="I16" s="22"/>
      <c r="BI16" s="27"/>
      <c r="BJ16" s="50"/>
      <c r="BK16" s="27"/>
    </row>
    <row r="17" spans="1:62" ht="15">
      <c r="A17" s="350" t="str">
        <f>'Consolidado 2016'!F11</f>
        <v>Anual</v>
      </c>
      <c r="B17" s="350"/>
      <c r="C17" s="350"/>
      <c r="D17" s="350" t="s">
        <v>57</v>
      </c>
      <c r="E17" s="350"/>
      <c r="F17" s="350"/>
      <c r="G17" s="350"/>
      <c r="H17" s="22"/>
      <c r="I17" s="22"/>
      <c r="BJ17" s="51"/>
    </row>
    <row r="18" spans="1:9" ht="15">
      <c r="A18" s="350"/>
      <c r="B18" s="350"/>
      <c r="C18" s="350"/>
      <c r="D18" s="350"/>
      <c r="E18" s="350"/>
      <c r="F18" s="350"/>
      <c r="G18" s="350"/>
      <c r="H18" s="22"/>
      <c r="I18" s="22"/>
    </row>
    <row r="19" spans="1:9" ht="15">
      <c r="A19" s="344" t="s">
        <v>58</v>
      </c>
      <c r="B19" s="348"/>
      <c r="C19" s="348"/>
      <c r="D19" s="348"/>
      <c r="E19" s="344"/>
      <c r="F19" s="344"/>
      <c r="G19" s="344"/>
      <c r="H19" s="22"/>
      <c r="I19" s="22"/>
    </row>
    <row r="20" spans="1:9" ht="15">
      <c r="A20" s="28"/>
      <c r="B20" s="340" t="s">
        <v>59</v>
      </c>
      <c r="C20" s="340"/>
      <c r="D20" s="340"/>
      <c r="E20" s="28"/>
      <c r="F20" s="28"/>
      <c r="G20" s="28"/>
      <c r="H20" s="22"/>
      <c r="I20" s="22"/>
    </row>
    <row r="21" spans="1:9" s="31" customFormat="1" ht="15">
      <c r="A21" s="233" t="s">
        <v>60</v>
      </c>
      <c r="B21" s="71">
        <v>2016</v>
      </c>
      <c r="C21" s="235">
        <v>2017</v>
      </c>
      <c r="D21" s="235"/>
      <c r="E21" s="30"/>
      <c r="F21" s="236"/>
      <c r="H21" s="22"/>
      <c r="I21" s="22"/>
    </row>
    <row r="22" spans="1:9" s="31" customFormat="1" ht="15">
      <c r="A22" s="37" t="s">
        <v>73</v>
      </c>
      <c r="B22" s="39">
        <f>M54</f>
        <v>2351428126</v>
      </c>
      <c r="C22" s="39">
        <f>M87</f>
        <v>3409611547</v>
      </c>
      <c r="D22" s="39"/>
      <c r="E22" s="40"/>
      <c r="F22" s="41"/>
      <c r="H22" s="22"/>
      <c r="I22" s="22"/>
    </row>
    <row r="23" spans="1:9" s="31" customFormat="1" ht="15">
      <c r="A23" s="29"/>
      <c r="B23" s="345"/>
      <c r="C23" s="345"/>
      <c r="D23" s="42"/>
      <c r="E23" s="43"/>
      <c r="F23" s="44"/>
      <c r="H23" s="22"/>
      <c r="I23" s="22"/>
    </row>
    <row r="24" spans="1:9" ht="15">
      <c r="A24" s="346" t="s">
        <v>65</v>
      </c>
      <c r="B24" s="346"/>
      <c r="C24" s="346"/>
      <c r="D24" s="346"/>
      <c r="E24" s="346"/>
      <c r="F24" s="346"/>
      <c r="G24" s="346"/>
      <c r="H24" s="22"/>
      <c r="I24" s="22"/>
    </row>
    <row r="25" spans="1:9" ht="15">
      <c r="A25" s="347"/>
      <c r="B25" s="347"/>
      <c r="C25" s="347"/>
      <c r="D25" s="347"/>
      <c r="E25" s="347"/>
      <c r="F25" s="347"/>
      <c r="G25" s="347"/>
      <c r="H25" s="22"/>
      <c r="I25" s="22"/>
    </row>
    <row r="26" spans="1:9" ht="306.95" customHeight="1">
      <c r="A26" s="347"/>
      <c r="B26" s="347"/>
      <c r="C26" s="347"/>
      <c r="D26" s="347"/>
      <c r="E26" s="347"/>
      <c r="F26" s="347"/>
      <c r="G26" s="347"/>
      <c r="H26" s="22"/>
      <c r="I26" s="22"/>
    </row>
    <row r="27" spans="1:9" ht="15">
      <c r="A27" s="348" t="s">
        <v>66</v>
      </c>
      <c r="B27" s="348"/>
      <c r="C27" s="348"/>
      <c r="D27" s="348"/>
      <c r="E27" s="348"/>
      <c r="F27" s="348"/>
      <c r="G27" s="348"/>
      <c r="H27" s="346"/>
      <c r="I27" s="45"/>
    </row>
    <row r="28" spans="1:9" s="34" customFormat="1" ht="25.5">
      <c r="A28" s="235" t="s">
        <v>60</v>
      </c>
      <c r="B28" s="349" t="s">
        <v>67</v>
      </c>
      <c r="C28" s="349"/>
      <c r="D28" s="349"/>
      <c r="E28" s="349"/>
      <c r="F28" s="349"/>
      <c r="G28" s="231" t="s">
        <v>68</v>
      </c>
      <c r="H28" s="231" t="s">
        <v>69</v>
      </c>
      <c r="I28" s="46"/>
    </row>
    <row r="29" spans="1:9" ht="165" customHeight="1">
      <c r="A29" s="35" t="s">
        <v>453</v>
      </c>
      <c r="B29" s="368" t="s">
        <v>630</v>
      </c>
      <c r="C29" s="369"/>
      <c r="D29" s="369"/>
      <c r="E29" s="369"/>
      <c r="F29" s="370"/>
      <c r="G29" s="235"/>
      <c r="H29" s="235"/>
      <c r="I29" s="236"/>
    </row>
    <row r="31" spans="10:29" ht="15">
      <c r="J31" s="389" t="s">
        <v>109</v>
      </c>
      <c r="K31" s="390"/>
      <c r="L31" s="390"/>
      <c r="M31" s="362"/>
      <c r="AC31" s="23"/>
    </row>
    <row r="32" spans="10:29" ht="15">
      <c r="J32" s="230" t="s">
        <v>102</v>
      </c>
      <c r="K32" s="360" t="s">
        <v>103</v>
      </c>
      <c r="L32" s="360" t="s">
        <v>104</v>
      </c>
      <c r="M32" s="360" t="s">
        <v>105</v>
      </c>
      <c r="AC32" s="23"/>
    </row>
    <row r="33" spans="10:13" ht="15">
      <c r="J33" s="83" t="s">
        <v>106</v>
      </c>
      <c r="K33" s="361"/>
      <c r="L33" s="361"/>
      <c r="M33" s="361">
        <f>K33*L33</f>
        <v>0</v>
      </c>
    </row>
    <row r="34" spans="10:13" ht="89.25">
      <c r="J34" s="38" t="s">
        <v>180</v>
      </c>
      <c r="K34" s="81">
        <v>17500000</v>
      </c>
      <c r="L34" s="232">
        <v>1</v>
      </c>
      <c r="M34" s="81">
        <v>17500000</v>
      </c>
    </row>
    <row r="35" spans="10:29" ht="25.5">
      <c r="J35" s="38" t="s">
        <v>181</v>
      </c>
      <c r="K35" s="81">
        <v>162000000</v>
      </c>
      <c r="L35" s="232">
        <v>1</v>
      </c>
      <c r="M35" s="81">
        <v>162000000</v>
      </c>
      <c r="AC35" s="23"/>
    </row>
    <row r="36" spans="10:29" ht="12.75" customHeight="1">
      <c r="J36" s="38" t="s">
        <v>182</v>
      </c>
      <c r="K36" s="81">
        <v>17000000</v>
      </c>
      <c r="L36" s="232">
        <v>1</v>
      </c>
      <c r="M36" s="81">
        <v>17000000</v>
      </c>
      <c r="AC36" s="23"/>
    </row>
    <row r="37" spans="10:29" ht="63.75">
      <c r="J37" s="38" t="s">
        <v>183</v>
      </c>
      <c r="K37" s="81">
        <v>667683575</v>
      </c>
      <c r="L37" s="232">
        <v>1</v>
      </c>
      <c r="M37" s="81">
        <v>667683575</v>
      </c>
      <c r="AC37" s="23"/>
    </row>
    <row r="38" spans="10:29" ht="63.75">
      <c r="J38" s="38" t="s">
        <v>184</v>
      </c>
      <c r="K38" s="81">
        <v>98525320</v>
      </c>
      <c r="L38" s="232">
        <v>0</v>
      </c>
      <c r="M38" s="81"/>
      <c r="AC38" s="23"/>
    </row>
    <row r="39" spans="10:29" ht="127.5">
      <c r="J39" s="38" t="s">
        <v>185</v>
      </c>
      <c r="K39" s="81">
        <v>578000000</v>
      </c>
      <c r="L39" s="232">
        <v>0</v>
      </c>
      <c r="M39" s="81"/>
      <c r="AC39" s="23"/>
    </row>
    <row r="40" spans="10:29" ht="51">
      <c r="J40" s="85" t="s">
        <v>186</v>
      </c>
      <c r="K40" s="81">
        <v>152399540</v>
      </c>
      <c r="L40" s="232">
        <v>0</v>
      </c>
      <c r="M40" s="81"/>
      <c r="AC40" s="23"/>
    </row>
    <row r="41" spans="10:29" ht="89.25">
      <c r="J41" s="38" t="s">
        <v>187</v>
      </c>
      <c r="K41" s="81">
        <v>258363782</v>
      </c>
      <c r="L41" s="232">
        <v>0</v>
      </c>
      <c r="M41" s="81"/>
      <c r="AC41" s="23"/>
    </row>
    <row r="42" spans="10:29" ht="38.25">
      <c r="J42" s="38" t="s">
        <v>188</v>
      </c>
      <c r="K42" s="81">
        <v>1865000000</v>
      </c>
      <c r="L42" s="232">
        <v>0</v>
      </c>
      <c r="M42" s="86"/>
      <c r="AC42" s="23"/>
    </row>
    <row r="43" spans="10:29" ht="38.25">
      <c r="J43" s="38" t="s">
        <v>441</v>
      </c>
      <c r="K43" s="81">
        <v>68440000</v>
      </c>
      <c r="L43" s="232">
        <v>1</v>
      </c>
      <c r="M43" s="81">
        <v>68440000</v>
      </c>
      <c r="AC43" s="23"/>
    </row>
    <row r="44" spans="10:29" ht="76.5">
      <c r="J44" s="38" t="s">
        <v>442</v>
      </c>
      <c r="K44" s="81">
        <v>123500000</v>
      </c>
      <c r="L44" s="232">
        <v>1</v>
      </c>
      <c r="M44" s="81">
        <v>123500000</v>
      </c>
      <c r="AC44" s="23"/>
    </row>
    <row r="45" spans="10:29" ht="114.75">
      <c r="J45" s="38" t="s">
        <v>443</v>
      </c>
      <c r="K45" s="81">
        <v>131000000</v>
      </c>
      <c r="L45" s="232">
        <v>1</v>
      </c>
      <c r="M45" s="81">
        <v>131000000</v>
      </c>
      <c r="AC45" s="23"/>
    </row>
    <row r="46" spans="10:29" ht="63.75">
      <c r="J46" s="38" t="s">
        <v>444</v>
      </c>
      <c r="K46" s="81">
        <v>100000000</v>
      </c>
      <c r="L46" s="232">
        <v>1</v>
      </c>
      <c r="M46" s="81">
        <v>100000000</v>
      </c>
      <c r="AC46" s="23"/>
    </row>
    <row r="47" spans="10:29" ht="38.25">
      <c r="J47" s="38" t="s">
        <v>445</v>
      </c>
      <c r="K47" s="81">
        <v>120000000</v>
      </c>
      <c r="L47" s="232">
        <v>1</v>
      </c>
      <c r="M47" s="81">
        <v>120000000</v>
      </c>
      <c r="AC47" s="23"/>
    </row>
    <row r="48" spans="10:29" ht="51">
      <c r="J48" s="38" t="s">
        <v>446</v>
      </c>
      <c r="K48" s="81">
        <v>660000000</v>
      </c>
      <c r="L48" s="232">
        <v>1</v>
      </c>
      <c r="M48" s="81">
        <v>660000000</v>
      </c>
      <c r="AC48" s="23"/>
    </row>
    <row r="49" spans="10:29" ht="63.75">
      <c r="J49" s="38" t="s">
        <v>447</v>
      </c>
      <c r="K49" s="81">
        <v>255336451</v>
      </c>
      <c r="L49" s="232">
        <v>1</v>
      </c>
      <c r="M49" s="81">
        <v>255336451</v>
      </c>
      <c r="AC49" s="23"/>
    </row>
    <row r="50" spans="10:29" ht="76.5">
      <c r="J50" s="38" t="s">
        <v>448</v>
      </c>
      <c r="K50" s="81">
        <v>28968100</v>
      </c>
      <c r="L50" s="232">
        <v>1</v>
      </c>
      <c r="M50" s="81">
        <v>28968100</v>
      </c>
      <c r="AC50" s="23"/>
    </row>
    <row r="51" spans="10:29" ht="89.25">
      <c r="J51" s="38" t="s">
        <v>449</v>
      </c>
      <c r="K51" s="81" t="s">
        <v>450</v>
      </c>
      <c r="L51" s="232">
        <v>1</v>
      </c>
      <c r="M51" s="81" t="s">
        <v>450</v>
      </c>
      <c r="AC51" s="23"/>
    </row>
    <row r="52" spans="10:29" ht="127.5">
      <c r="J52" s="38" t="s">
        <v>451</v>
      </c>
      <c r="K52" s="81">
        <v>1500000</v>
      </c>
      <c r="L52" s="232">
        <v>1</v>
      </c>
      <c r="M52" s="81">
        <v>1500000</v>
      </c>
      <c r="AC52" s="23"/>
    </row>
    <row r="53" spans="10:29" ht="25.5">
      <c r="J53" s="38" t="s">
        <v>452</v>
      </c>
      <c r="K53" s="81">
        <v>3790000</v>
      </c>
      <c r="L53" s="232">
        <v>1</v>
      </c>
      <c r="M53" s="81">
        <v>3790000</v>
      </c>
      <c r="AC53" s="23"/>
    </row>
    <row r="54" spans="10:29" ht="15">
      <c r="J54" s="389" t="s">
        <v>107</v>
      </c>
      <c r="K54" s="390"/>
      <c r="L54" s="362"/>
      <c r="M54" s="84">
        <f>SUM(M33:M51)</f>
        <v>2351428126</v>
      </c>
      <c r="AC54" s="23"/>
    </row>
    <row r="55" spans="10:29" ht="15">
      <c r="J55" s="389" t="s">
        <v>108</v>
      </c>
      <c r="K55" s="390"/>
      <c r="L55" s="362"/>
      <c r="M55" s="235">
        <v>9</v>
      </c>
      <c r="AC55" s="23"/>
    </row>
    <row r="57" spans="10:13" ht="15">
      <c r="J57" s="389" t="s">
        <v>109</v>
      </c>
      <c r="K57" s="390"/>
      <c r="L57" s="390"/>
      <c r="M57" s="362"/>
    </row>
    <row r="58" spans="10:13" ht="15">
      <c r="J58" s="230" t="s">
        <v>102</v>
      </c>
      <c r="K58" s="360" t="s">
        <v>103</v>
      </c>
      <c r="L58" s="360" t="s">
        <v>104</v>
      </c>
      <c r="M58" s="360" t="s">
        <v>105</v>
      </c>
    </row>
    <row r="59" spans="10:13" ht="15">
      <c r="J59" s="83" t="s">
        <v>106</v>
      </c>
      <c r="K59" s="361"/>
      <c r="L59" s="361"/>
      <c r="M59" s="361">
        <f>K59*L59</f>
        <v>0</v>
      </c>
    </row>
    <row r="60" spans="10:13" ht="229.5">
      <c r="J60" s="38" t="s">
        <v>602</v>
      </c>
      <c r="K60" s="82">
        <v>229562973</v>
      </c>
      <c r="L60" s="232">
        <v>1</v>
      </c>
      <c r="M60" s="82">
        <v>229562973</v>
      </c>
    </row>
    <row r="61" spans="10:13" ht="76.5">
      <c r="J61" s="38" t="s">
        <v>603</v>
      </c>
      <c r="K61" s="82">
        <v>205950000</v>
      </c>
      <c r="L61" s="232">
        <v>1</v>
      </c>
      <c r="M61" s="82">
        <v>205950000</v>
      </c>
    </row>
    <row r="62" spans="10:13" ht="140.25">
      <c r="J62" s="38" t="s">
        <v>604</v>
      </c>
      <c r="K62" s="82">
        <v>923948447</v>
      </c>
      <c r="L62" s="232">
        <v>1</v>
      </c>
      <c r="M62" s="82">
        <v>923948447</v>
      </c>
    </row>
    <row r="63" spans="10:13" ht="127.5">
      <c r="J63" s="38" t="s">
        <v>605</v>
      </c>
      <c r="K63" s="82">
        <v>550525532</v>
      </c>
      <c r="L63" s="232">
        <v>1</v>
      </c>
      <c r="M63" s="82">
        <v>550525532</v>
      </c>
    </row>
    <row r="64" spans="10:13" ht="178.5">
      <c r="J64" s="38" t="s">
        <v>606</v>
      </c>
      <c r="K64" s="82">
        <v>346000000</v>
      </c>
      <c r="L64" s="232">
        <v>1</v>
      </c>
      <c r="M64" s="82">
        <v>346000000</v>
      </c>
    </row>
    <row r="65" spans="10:13" ht="63.75">
      <c r="J65" s="38" t="s">
        <v>607</v>
      </c>
      <c r="K65" s="82">
        <v>383591839</v>
      </c>
      <c r="L65" s="232">
        <v>1</v>
      </c>
      <c r="M65" s="82">
        <v>383591839</v>
      </c>
    </row>
    <row r="66" spans="10:13" ht="216.75">
      <c r="J66" s="38" t="s">
        <v>608</v>
      </c>
      <c r="K66" s="82">
        <v>46999800</v>
      </c>
      <c r="L66" s="232">
        <v>1</v>
      </c>
      <c r="M66" s="82">
        <v>46999800</v>
      </c>
    </row>
    <row r="67" spans="10:29" ht="140.25">
      <c r="J67" s="38" t="s">
        <v>609</v>
      </c>
      <c r="K67" s="82">
        <v>185640000</v>
      </c>
      <c r="L67" s="232">
        <v>1</v>
      </c>
      <c r="M67" s="82">
        <v>185640000</v>
      </c>
      <c r="AC67" s="23"/>
    </row>
    <row r="68" spans="10:29" ht="153">
      <c r="J68" s="38" t="s">
        <v>610</v>
      </c>
      <c r="K68" s="82">
        <v>6000000</v>
      </c>
      <c r="L68" s="232">
        <v>1</v>
      </c>
      <c r="M68" s="82">
        <v>6000000</v>
      </c>
      <c r="AC68" s="23"/>
    </row>
    <row r="69" spans="10:29" ht="165.75">
      <c r="J69" s="38" t="s">
        <v>611</v>
      </c>
      <c r="K69" s="82">
        <v>6500000</v>
      </c>
      <c r="L69" s="232">
        <v>1</v>
      </c>
      <c r="M69" s="82">
        <v>6500000</v>
      </c>
      <c r="AC69" s="23"/>
    </row>
    <row r="70" spans="10:29" ht="114.75">
      <c r="J70" s="38" t="s">
        <v>612</v>
      </c>
      <c r="K70" s="82">
        <v>3000000</v>
      </c>
      <c r="L70" s="232">
        <v>1</v>
      </c>
      <c r="M70" s="82">
        <v>3000000</v>
      </c>
      <c r="AC70" s="23"/>
    </row>
    <row r="71" spans="10:29" ht="89.25">
      <c r="J71" s="38" t="s">
        <v>613</v>
      </c>
      <c r="K71" s="82">
        <v>2500000</v>
      </c>
      <c r="L71" s="232">
        <v>1</v>
      </c>
      <c r="M71" s="82">
        <v>2500000</v>
      </c>
      <c r="AC71" s="23"/>
    </row>
    <row r="72" spans="10:29" ht="38.25">
      <c r="J72" s="38" t="s">
        <v>614</v>
      </c>
      <c r="K72" s="223" t="s">
        <v>615</v>
      </c>
      <c r="L72" s="232">
        <v>2</v>
      </c>
      <c r="M72" s="82"/>
      <c r="AC72" s="23"/>
    </row>
    <row r="73" spans="10:29" ht="89.25">
      <c r="J73" s="38" t="s">
        <v>616</v>
      </c>
      <c r="K73" s="82">
        <v>5625000</v>
      </c>
      <c r="L73" s="82">
        <v>1</v>
      </c>
      <c r="M73" s="82">
        <v>5625000</v>
      </c>
      <c r="AC73" s="23"/>
    </row>
    <row r="74" spans="10:29" ht="51">
      <c r="J74" s="38" t="s">
        <v>617</v>
      </c>
      <c r="K74" s="82">
        <v>2240000</v>
      </c>
      <c r="L74" s="232">
        <v>1</v>
      </c>
      <c r="M74" s="82">
        <v>2240000</v>
      </c>
      <c r="AC74" s="23"/>
    </row>
    <row r="75" spans="10:29" ht="204">
      <c r="J75" s="38" t="s">
        <v>618</v>
      </c>
      <c r="K75" s="82">
        <v>29440000</v>
      </c>
      <c r="L75" s="232">
        <v>1</v>
      </c>
      <c r="M75" s="82">
        <v>29440000</v>
      </c>
      <c r="AC75" s="23"/>
    </row>
    <row r="76" spans="10:29" ht="63.75">
      <c r="J76" s="38" t="s">
        <v>619</v>
      </c>
      <c r="K76" s="82">
        <v>5535000</v>
      </c>
      <c r="L76" s="232">
        <v>1</v>
      </c>
      <c r="M76" s="82">
        <v>5535000</v>
      </c>
      <c r="AC76" s="23"/>
    </row>
    <row r="77" spans="10:29" ht="267.75">
      <c r="J77" s="38" t="s">
        <v>620</v>
      </c>
      <c r="K77" s="82">
        <v>28100000</v>
      </c>
      <c r="L77" s="232">
        <v>1</v>
      </c>
      <c r="M77" s="82">
        <v>28100000</v>
      </c>
      <c r="AC77" s="23"/>
    </row>
    <row r="78" spans="10:29" ht="153">
      <c r="J78" s="38" t="s">
        <v>621</v>
      </c>
      <c r="K78" s="82">
        <v>35000000</v>
      </c>
      <c r="L78" s="232">
        <v>1</v>
      </c>
      <c r="M78" s="82">
        <v>35000000</v>
      </c>
      <c r="AC78" s="23"/>
    </row>
    <row r="79" spans="10:29" ht="293.25">
      <c r="J79" s="38" t="s">
        <v>622</v>
      </c>
      <c r="K79" s="82">
        <v>70953804</v>
      </c>
      <c r="L79" s="232">
        <v>1</v>
      </c>
      <c r="M79" s="82">
        <v>70953804</v>
      </c>
      <c r="AC79" s="23"/>
    </row>
    <row r="80" spans="10:29" ht="63.75">
      <c r="J80" s="38" t="s">
        <v>623</v>
      </c>
      <c r="K80" s="82">
        <v>9871100</v>
      </c>
      <c r="L80" s="232">
        <v>1</v>
      </c>
      <c r="M80" s="82">
        <v>9871100</v>
      </c>
      <c r="AC80" s="23"/>
    </row>
    <row r="81" spans="10:29" ht="51">
      <c r="J81" s="38" t="s">
        <v>624</v>
      </c>
      <c r="K81" s="82">
        <v>19500000</v>
      </c>
      <c r="L81" s="232">
        <v>1</v>
      </c>
      <c r="M81" s="82">
        <v>19500000</v>
      </c>
      <c r="AC81" s="23"/>
    </row>
    <row r="82" spans="10:29" ht="89.25">
      <c r="J82" s="38" t="s">
        <v>625</v>
      </c>
      <c r="K82" s="82">
        <v>5433612</v>
      </c>
      <c r="L82" s="232">
        <v>1</v>
      </c>
      <c r="M82" s="82">
        <v>5433612</v>
      </c>
      <c r="AC82" s="23"/>
    </row>
    <row r="83" spans="10:29" ht="89.25">
      <c r="J83" s="38" t="s">
        <v>626</v>
      </c>
      <c r="K83" s="82">
        <v>55958000</v>
      </c>
      <c r="L83" s="232">
        <v>1</v>
      </c>
      <c r="M83" s="82">
        <v>55958000</v>
      </c>
      <c r="AC83" s="23"/>
    </row>
    <row r="84" spans="10:29" ht="140.25">
      <c r="J84" s="38" t="s">
        <v>627</v>
      </c>
      <c r="K84" s="82">
        <v>20000000</v>
      </c>
      <c r="L84" s="232">
        <v>1</v>
      </c>
      <c r="M84" s="82">
        <v>20000000</v>
      </c>
      <c r="AC84" s="23"/>
    </row>
    <row r="85" spans="10:29" ht="216.75">
      <c r="J85" s="38" t="s">
        <v>628</v>
      </c>
      <c r="K85" s="82">
        <v>187000000</v>
      </c>
      <c r="L85" s="232">
        <v>1</v>
      </c>
      <c r="M85" s="82">
        <v>187000000</v>
      </c>
      <c r="AC85" s="23"/>
    </row>
    <row r="86" spans="10:29" ht="153">
      <c r="J86" s="38" t="s">
        <v>629</v>
      </c>
      <c r="K86" s="82">
        <v>44736440</v>
      </c>
      <c r="L86" s="232">
        <v>1</v>
      </c>
      <c r="M86" s="82">
        <v>44736440</v>
      </c>
      <c r="AC86" s="23"/>
    </row>
    <row r="87" spans="10:29" ht="15">
      <c r="J87" s="389" t="s">
        <v>107</v>
      </c>
      <c r="K87" s="390"/>
      <c r="L87" s="362"/>
      <c r="M87" s="84">
        <f>SUM(M60:M86)</f>
        <v>3409611547</v>
      </c>
      <c r="AC87" s="23"/>
    </row>
    <row r="88" spans="10:29" ht="15">
      <c r="J88" s="389" t="s">
        <v>108</v>
      </c>
      <c r="K88" s="390"/>
      <c r="L88" s="362"/>
      <c r="M88" s="235">
        <v>7</v>
      </c>
      <c r="AC88" s="23"/>
    </row>
    <row r="89" ht="15">
      <c r="AC89" s="23"/>
    </row>
    <row r="90" spans="10:29" ht="15">
      <c r="J90" s="389" t="s">
        <v>241</v>
      </c>
      <c r="K90" s="390"/>
      <c r="L90" s="390"/>
      <c r="M90" s="362"/>
      <c r="AC90" s="23"/>
    </row>
    <row r="91" spans="10:29" ht="15">
      <c r="J91" s="230" t="s">
        <v>102</v>
      </c>
      <c r="K91" s="360" t="s">
        <v>103</v>
      </c>
      <c r="L91" s="360" t="s">
        <v>104</v>
      </c>
      <c r="M91" s="360" t="s">
        <v>105</v>
      </c>
      <c r="AC91" s="23"/>
    </row>
    <row r="92" spans="10:29" ht="15">
      <c r="J92" s="83" t="s">
        <v>106</v>
      </c>
      <c r="K92" s="361"/>
      <c r="L92" s="361"/>
      <c r="M92" s="361"/>
      <c r="AC92" s="23"/>
    </row>
    <row r="93" spans="10:29" ht="15">
      <c r="J93" s="38"/>
      <c r="K93" s="81"/>
      <c r="L93" s="232"/>
      <c r="M93" s="81"/>
      <c r="AC93" s="23"/>
    </row>
    <row r="94" spans="10:29" ht="15">
      <c r="J94" s="38"/>
      <c r="K94" s="81"/>
      <c r="L94" s="232"/>
      <c r="M94" s="81"/>
      <c r="AC94" s="23"/>
    </row>
    <row r="95" spans="10:29" ht="15">
      <c r="J95" s="38"/>
      <c r="K95" s="81"/>
      <c r="L95" s="232"/>
      <c r="M95" s="81"/>
      <c r="AC95" s="23"/>
    </row>
    <row r="96" spans="10:29" ht="15">
      <c r="J96" s="38"/>
      <c r="K96" s="81"/>
      <c r="L96" s="232"/>
      <c r="M96" s="81"/>
      <c r="AC96" s="23"/>
    </row>
    <row r="97" spans="10:29" ht="15">
      <c r="J97" s="38"/>
      <c r="K97" s="81"/>
      <c r="L97" s="232"/>
      <c r="M97" s="81"/>
      <c r="AC97" s="23"/>
    </row>
    <row r="98" spans="10:29" ht="15">
      <c r="J98" s="38"/>
      <c r="K98" s="81"/>
      <c r="L98" s="232"/>
      <c r="M98" s="81"/>
      <c r="AC98" s="23"/>
    </row>
    <row r="99" spans="10:29" ht="15">
      <c r="J99" s="38"/>
      <c r="K99" s="81"/>
      <c r="L99" s="232"/>
      <c r="M99" s="81"/>
      <c r="AC99" s="23"/>
    </row>
    <row r="100" spans="10:29" ht="15">
      <c r="J100" s="38"/>
      <c r="K100" s="81"/>
      <c r="L100" s="232"/>
      <c r="M100" s="81"/>
      <c r="AC100" s="23"/>
    </row>
    <row r="101" spans="10:29" ht="15">
      <c r="J101" s="38"/>
      <c r="K101" s="81"/>
      <c r="L101" s="232"/>
      <c r="M101" s="81"/>
      <c r="AC101" s="23"/>
    </row>
    <row r="102" spans="10:29" ht="15">
      <c r="J102" s="38"/>
      <c r="K102" s="81"/>
      <c r="L102" s="232"/>
      <c r="M102" s="81"/>
      <c r="AC102" s="23"/>
    </row>
    <row r="103" spans="10:29" ht="15">
      <c r="J103" s="389" t="s">
        <v>107</v>
      </c>
      <c r="K103" s="390"/>
      <c r="L103" s="362"/>
      <c r="M103" s="84">
        <f>SUM(M92:M102)</f>
        <v>0</v>
      </c>
      <c r="AC103" s="23"/>
    </row>
    <row r="104" spans="10:29" ht="15">
      <c r="J104" s="389" t="s">
        <v>108</v>
      </c>
      <c r="K104" s="390"/>
      <c r="L104" s="362"/>
      <c r="M104" s="235"/>
      <c r="AC104" s="23"/>
    </row>
    <row r="105" ht="15">
      <c r="AC105" s="23"/>
    </row>
    <row r="106" ht="15">
      <c r="AC106" s="23"/>
    </row>
    <row r="107" spans="10:29" ht="15">
      <c r="J107" s="389" t="s">
        <v>241</v>
      </c>
      <c r="K107" s="390"/>
      <c r="L107" s="390"/>
      <c r="M107" s="362"/>
      <c r="AC107" s="23"/>
    </row>
    <row r="108" spans="10:29" ht="15">
      <c r="J108" s="230" t="s">
        <v>102</v>
      </c>
      <c r="K108" s="360" t="s">
        <v>103</v>
      </c>
      <c r="L108" s="360" t="s">
        <v>104</v>
      </c>
      <c r="M108" s="360" t="s">
        <v>105</v>
      </c>
      <c r="AC108" s="23"/>
    </row>
    <row r="109" spans="10:13" ht="15">
      <c r="J109" s="83" t="s">
        <v>106</v>
      </c>
      <c r="K109" s="361"/>
      <c r="L109" s="361"/>
      <c r="M109" s="361">
        <f>K109*L109</f>
        <v>0</v>
      </c>
    </row>
    <row r="110" spans="10:13" ht="15">
      <c r="J110" s="38"/>
      <c r="K110" s="81"/>
      <c r="L110" s="232"/>
      <c r="M110" s="81"/>
    </row>
    <row r="111" spans="10:29" ht="15">
      <c r="J111" s="38"/>
      <c r="K111" s="81"/>
      <c r="L111" s="232"/>
      <c r="M111" s="81"/>
      <c r="AC111" s="23"/>
    </row>
    <row r="112" spans="10:29" ht="12.75" customHeight="1">
      <c r="J112" s="38"/>
      <c r="K112" s="81"/>
      <c r="L112" s="232"/>
      <c r="M112" s="81"/>
      <c r="AC112" s="23"/>
    </row>
    <row r="113" spans="10:29" ht="15">
      <c r="J113" s="38"/>
      <c r="K113" s="81"/>
      <c r="L113" s="232"/>
      <c r="M113" s="81"/>
      <c r="AC113" s="23"/>
    </row>
    <row r="114" spans="10:29" ht="15">
      <c r="J114" s="38"/>
      <c r="K114" s="81"/>
      <c r="L114" s="232"/>
      <c r="M114" s="81"/>
      <c r="AC114" s="23"/>
    </row>
    <row r="115" spans="10:29" ht="15">
      <c r="J115" s="38"/>
      <c r="K115" s="81"/>
      <c r="L115" s="232"/>
      <c r="M115" s="81"/>
      <c r="AC115" s="23"/>
    </row>
    <row r="116" spans="10:29" ht="15">
      <c r="J116" s="85"/>
      <c r="K116" s="81"/>
      <c r="L116" s="232"/>
      <c r="M116" s="81"/>
      <c r="AC116" s="23"/>
    </row>
    <row r="117" spans="10:29" ht="15">
      <c r="J117" s="38"/>
      <c r="K117" s="81"/>
      <c r="L117" s="232"/>
      <c r="M117" s="81"/>
      <c r="AC117" s="23"/>
    </row>
    <row r="118" spans="10:29" ht="15">
      <c r="J118" s="38"/>
      <c r="K118" s="81"/>
      <c r="L118" s="232"/>
      <c r="M118" s="86"/>
      <c r="AC118" s="23"/>
    </row>
    <row r="119" spans="10:29" ht="15">
      <c r="J119" s="389" t="s">
        <v>107</v>
      </c>
      <c r="K119" s="390"/>
      <c r="L119" s="362"/>
      <c r="M119" s="84">
        <f>SUM(M109:M118)</f>
        <v>0</v>
      </c>
      <c r="AC119" s="23"/>
    </row>
    <row r="120" spans="10:29" ht="15">
      <c r="J120" s="389" t="s">
        <v>108</v>
      </c>
      <c r="K120" s="390"/>
      <c r="L120" s="362"/>
      <c r="M120" s="235"/>
      <c r="AC120" s="23"/>
    </row>
    <row r="121" ht="15">
      <c r="AC121" s="23"/>
    </row>
    <row r="122" ht="15">
      <c r="AC122" s="23"/>
    </row>
    <row r="123" ht="15">
      <c r="AC123" s="23"/>
    </row>
    <row r="124" ht="15">
      <c r="AC124" s="23"/>
    </row>
    <row r="125" ht="15">
      <c r="AC125" s="23"/>
    </row>
    <row r="126" ht="15">
      <c r="AC126" s="23"/>
    </row>
    <row r="127" ht="15">
      <c r="AC127" s="23"/>
    </row>
    <row r="128" ht="15">
      <c r="AC128" s="23"/>
    </row>
    <row r="129" ht="15">
      <c r="AC129" s="23"/>
    </row>
    <row r="130" ht="15">
      <c r="AC130" s="23"/>
    </row>
    <row r="131" ht="15">
      <c r="AC131" s="23"/>
    </row>
    <row r="132" ht="15">
      <c r="AC132" s="23"/>
    </row>
    <row r="133" ht="15">
      <c r="AC133" s="23"/>
    </row>
  </sheetData>
  <mergeCells count="51">
    <mergeCell ref="B8:D8"/>
    <mergeCell ref="E8:G8"/>
    <mergeCell ref="A1:G1"/>
    <mergeCell ref="A2:G5"/>
    <mergeCell ref="A6:G6"/>
    <mergeCell ref="B7:D7"/>
    <mergeCell ref="E7:G7"/>
    <mergeCell ref="A9:G9"/>
    <mergeCell ref="A10:G10"/>
    <mergeCell ref="A11:G11"/>
    <mergeCell ref="A12:G12"/>
    <mergeCell ref="A13:C13"/>
    <mergeCell ref="D13:G13"/>
    <mergeCell ref="A27:H27"/>
    <mergeCell ref="A14:C15"/>
    <mergeCell ref="D14:G15"/>
    <mergeCell ref="A16:C16"/>
    <mergeCell ref="D16:G16"/>
    <mergeCell ref="A17:C18"/>
    <mergeCell ref="D17:G18"/>
    <mergeCell ref="A19:G19"/>
    <mergeCell ref="B20:D20"/>
    <mergeCell ref="B23:C23"/>
    <mergeCell ref="A24:G24"/>
    <mergeCell ref="A25:G26"/>
    <mergeCell ref="B28:F28"/>
    <mergeCell ref="B29:F29"/>
    <mergeCell ref="J31:M31"/>
    <mergeCell ref="K32:K33"/>
    <mergeCell ref="L32:L33"/>
    <mergeCell ref="M32:M33"/>
    <mergeCell ref="J54:L54"/>
    <mergeCell ref="J55:L55"/>
    <mergeCell ref="J57:M57"/>
    <mergeCell ref="K58:K59"/>
    <mergeCell ref="L58:L59"/>
    <mergeCell ref="M58:M59"/>
    <mergeCell ref="J87:L87"/>
    <mergeCell ref="J88:L88"/>
    <mergeCell ref="J90:M90"/>
    <mergeCell ref="K91:K92"/>
    <mergeCell ref="L91:L92"/>
    <mergeCell ref="M91:M92"/>
    <mergeCell ref="J119:L119"/>
    <mergeCell ref="J120:L120"/>
    <mergeCell ref="J103:L103"/>
    <mergeCell ref="J104:L104"/>
    <mergeCell ref="J107:M107"/>
    <mergeCell ref="K108:K109"/>
    <mergeCell ref="L108:L109"/>
    <mergeCell ref="M108:M109"/>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formula1>$J$2:$J$8</formula1>
    </dataValidation>
    <dataValidation type="list" allowBlank="1" showInputMessage="1" showErrorMessage="1" sqref="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formula1>$J$2:$J$8</formula1>
    </dataValidation>
    <dataValidation type="list" allowBlank="1" showInputMessage="1" showErrorMessage="1" sqref="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formula1>$J$2:$J$8</formula1>
    </dataValidation>
    <dataValidation type="list" allowBlank="1" showInputMessage="1" showErrorMessage="1" sqref="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ormula1>$J$2:$J$8</formula1>
    </dataValidation>
    <dataValidation type="list" allowBlank="1" showInputMessage="1" showErrorMessage="1" sqref="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formula1>$J$2:$J$8</formula1>
    </dataValidation>
    <dataValidation type="list" allowBlank="1" showInputMessage="1" showErrorMessage="1" sqref="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formula1>$J$2:$J$8</formula1>
    </dataValidation>
    <dataValidation type="list" allowBlank="1" showInputMessage="1" showErrorMessage="1" sqref="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formula1>$J$2:$J$8</formula1>
    </dataValidation>
    <dataValidation type="list" allowBlank="1" showInputMessage="1" showErrorMessage="1" sqref="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formula1>$J$2:$J$8</formula1>
    </dataValidation>
    <dataValidation type="list" allowBlank="1" showInputMessage="1" showErrorMessage="1" sqref="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formula1>$J$2:$J$8</formula1>
    </dataValidation>
    <dataValidation type="list" allowBlank="1" showInputMessage="1" showErrorMessage="1" sqref="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formula1>$J$2:$J$8</formula1>
    </dataValidation>
    <dataValidation type="list" allowBlank="1" showInputMessage="1" showErrorMessage="1" sqref="ODA983076 OMW983076 OWS983076 PGO983076 PQK983076 QAG983076 QKC983076 QTY983076 RDU983076 RNQ983076 RXM983076 SHI983076 SRE983076 TBA983076 TKW983076 TUS983076 UEO983076 UOK983076 UYG983076 VIC983076 VRY983076 WBU983076 WLQ983076 WVM983076">
      <formula1>$J$2:$J$8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L74"/>
  <sheetViews>
    <sheetView workbookViewId="0" topLeftCell="A1">
      <selection activeCell="E55" sqref="E55"/>
    </sheetView>
  </sheetViews>
  <sheetFormatPr defaultColWidth="11.421875" defaultRowHeight="15"/>
  <cols>
    <col min="1" max="1" width="33.421875" style="23" customWidth="1"/>
    <col min="2" max="2" width="11.421875" style="23" customWidth="1"/>
    <col min="3" max="3" width="14.28125" style="23" customWidth="1"/>
    <col min="4" max="4" width="13.7109375" style="23" customWidth="1"/>
    <col min="5" max="5" width="14.28125" style="23" customWidth="1"/>
    <col min="6" max="6" width="12.57421875" style="23" customWidth="1"/>
    <col min="7" max="7" width="13.57421875" style="23" customWidth="1"/>
    <col min="8" max="8" width="14.7109375" style="23" customWidth="1"/>
    <col min="9" max="9" width="45.57421875" style="23" customWidth="1"/>
    <col min="10" max="13" width="19.421875" style="23" customWidth="1"/>
    <col min="14" max="14" width="26.28125" style="23" customWidth="1"/>
    <col min="15" max="15" width="19.4218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13.7109375" style="23" customWidth="1"/>
    <col min="261" max="261" width="14.28125" style="23" customWidth="1"/>
    <col min="262" max="262" width="12.57421875" style="23" customWidth="1"/>
    <col min="263" max="263" width="13.57421875" style="23" customWidth="1"/>
    <col min="264" max="264" width="14.7109375" style="23" customWidth="1"/>
    <col min="265" max="265" width="45.57421875" style="23" customWidth="1"/>
    <col min="266" max="271" width="19.4218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13.7109375" style="23" customWidth="1"/>
    <col min="517" max="517" width="14.28125" style="23" customWidth="1"/>
    <col min="518" max="518" width="12.57421875" style="23" customWidth="1"/>
    <col min="519" max="519" width="13.57421875" style="23" customWidth="1"/>
    <col min="520" max="520" width="14.7109375" style="23" customWidth="1"/>
    <col min="521" max="521" width="45.57421875" style="23" customWidth="1"/>
    <col min="522" max="527" width="19.4218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13.7109375" style="23" customWidth="1"/>
    <col min="773" max="773" width="14.28125" style="23" customWidth="1"/>
    <col min="774" max="774" width="12.57421875" style="23" customWidth="1"/>
    <col min="775" max="775" width="13.57421875" style="23" customWidth="1"/>
    <col min="776" max="776" width="14.7109375" style="23" customWidth="1"/>
    <col min="777" max="777" width="45.57421875" style="23" customWidth="1"/>
    <col min="778" max="783" width="19.4218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13.7109375" style="23" customWidth="1"/>
    <col min="1029" max="1029" width="14.28125" style="23" customWidth="1"/>
    <col min="1030" max="1030" width="12.57421875" style="23" customWidth="1"/>
    <col min="1031" max="1031" width="13.57421875" style="23" customWidth="1"/>
    <col min="1032" max="1032" width="14.7109375" style="23" customWidth="1"/>
    <col min="1033" max="1033" width="45.57421875" style="23" customWidth="1"/>
    <col min="1034" max="1039" width="19.4218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13.7109375" style="23" customWidth="1"/>
    <col min="1285" max="1285" width="14.28125" style="23" customWidth="1"/>
    <col min="1286" max="1286" width="12.57421875" style="23" customWidth="1"/>
    <col min="1287" max="1287" width="13.57421875" style="23" customWidth="1"/>
    <col min="1288" max="1288" width="14.7109375" style="23" customWidth="1"/>
    <col min="1289" max="1289" width="45.57421875" style="23" customWidth="1"/>
    <col min="1290" max="1295" width="19.4218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13.7109375" style="23" customWidth="1"/>
    <col min="1541" max="1541" width="14.28125" style="23" customWidth="1"/>
    <col min="1542" max="1542" width="12.57421875" style="23" customWidth="1"/>
    <col min="1543" max="1543" width="13.57421875" style="23" customWidth="1"/>
    <col min="1544" max="1544" width="14.7109375" style="23" customWidth="1"/>
    <col min="1545" max="1545" width="45.57421875" style="23" customWidth="1"/>
    <col min="1546" max="1551" width="19.4218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13.7109375" style="23" customWidth="1"/>
    <col min="1797" max="1797" width="14.28125" style="23" customWidth="1"/>
    <col min="1798" max="1798" width="12.57421875" style="23" customWidth="1"/>
    <col min="1799" max="1799" width="13.57421875" style="23" customWidth="1"/>
    <col min="1800" max="1800" width="14.7109375" style="23" customWidth="1"/>
    <col min="1801" max="1801" width="45.57421875" style="23" customWidth="1"/>
    <col min="1802" max="1807" width="19.4218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13.7109375" style="23" customWidth="1"/>
    <col min="2053" max="2053" width="14.28125" style="23" customWidth="1"/>
    <col min="2054" max="2054" width="12.57421875" style="23" customWidth="1"/>
    <col min="2055" max="2055" width="13.57421875" style="23" customWidth="1"/>
    <col min="2056" max="2056" width="14.7109375" style="23" customWidth="1"/>
    <col min="2057" max="2057" width="45.57421875" style="23" customWidth="1"/>
    <col min="2058" max="2063" width="19.4218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13.7109375" style="23" customWidth="1"/>
    <col min="2309" max="2309" width="14.28125" style="23" customWidth="1"/>
    <col min="2310" max="2310" width="12.57421875" style="23" customWidth="1"/>
    <col min="2311" max="2311" width="13.57421875" style="23" customWidth="1"/>
    <col min="2312" max="2312" width="14.7109375" style="23" customWidth="1"/>
    <col min="2313" max="2313" width="45.57421875" style="23" customWidth="1"/>
    <col min="2314" max="2319" width="19.4218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13.7109375" style="23" customWidth="1"/>
    <col min="2565" max="2565" width="14.28125" style="23" customWidth="1"/>
    <col min="2566" max="2566" width="12.57421875" style="23" customWidth="1"/>
    <col min="2567" max="2567" width="13.57421875" style="23" customWidth="1"/>
    <col min="2568" max="2568" width="14.7109375" style="23" customWidth="1"/>
    <col min="2569" max="2569" width="45.57421875" style="23" customWidth="1"/>
    <col min="2570" max="2575" width="19.4218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13.7109375" style="23" customWidth="1"/>
    <col min="2821" max="2821" width="14.28125" style="23" customWidth="1"/>
    <col min="2822" max="2822" width="12.57421875" style="23" customWidth="1"/>
    <col min="2823" max="2823" width="13.57421875" style="23" customWidth="1"/>
    <col min="2824" max="2824" width="14.7109375" style="23" customWidth="1"/>
    <col min="2825" max="2825" width="45.57421875" style="23" customWidth="1"/>
    <col min="2826" max="2831" width="19.4218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13.7109375" style="23" customWidth="1"/>
    <col min="3077" max="3077" width="14.28125" style="23" customWidth="1"/>
    <col min="3078" max="3078" width="12.57421875" style="23" customWidth="1"/>
    <col min="3079" max="3079" width="13.57421875" style="23" customWidth="1"/>
    <col min="3080" max="3080" width="14.7109375" style="23" customWidth="1"/>
    <col min="3081" max="3081" width="45.57421875" style="23" customWidth="1"/>
    <col min="3082" max="3087" width="19.4218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13.7109375" style="23" customWidth="1"/>
    <col min="3333" max="3333" width="14.28125" style="23" customWidth="1"/>
    <col min="3334" max="3334" width="12.57421875" style="23" customWidth="1"/>
    <col min="3335" max="3335" width="13.57421875" style="23" customWidth="1"/>
    <col min="3336" max="3336" width="14.7109375" style="23" customWidth="1"/>
    <col min="3337" max="3337" width="45.57421875" style="23" customWidth="1"/>
    <col min="3338" max="3343" width="19.4218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13.7109375" style="23" customWidth="1"/>
    <col min="3589" max="3589" width="14.28125" style="23" customWidth="1"/>
    <col min="3590" max="3590" width="12.57421875" style="23" customWidth="1"/>
    <col min="3591" max="3591" width="13.57421875" style="23" customWidth="1"/>
    <col min="3592" max="3592" width="14.7109375" style="23" customWidth="1"/>
    <col min="3593" max="3593" width="45.57421875" style="23" customWidth="1"/>
    <col min="3594" max="3599" width="19.4218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13.7109375" style="23" customWidth="1"/>
    <col min="3845" max="3845" width="14.28125" style="23" customWidth="1"/>
    <col min="3846" max="3846" width="12.57421875" style="23" customWidth="1"/>
    <col min="3847" max="3847" width="13.57421875" style="23" customWidth="1"/>
    <col min="3848" max="3848" width="14.7109375" style="23" customWidth="1"/>
    <col min="3849" max="3849" width="45.57421875" style="23" customWidth="1"/>
    <col min="3850" max="3855" width="19.4218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13.7109375" style="23" customWidth="1"/>
    <col min="4101" max="4101" width="14.28125" style="23" customWidth="1"/>
    <col min="4102" max="4102" width="12.57421875" style="23" customWidth="1"/>
    <col min="4103" max="4103" width="13.57421875" style="23" customWidth="1"/>
    <col min="4104" max="4104" width="14.7109375" style="23" customWidth="1"/>
    <col min="4105" max="4105" width="45.57421875" style="23" customWidth="1"/>
    <col min="4106" max="4111" width="19.4218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13.7109375" style="23" customWidth="1"/>
    <col min="4357" max="4357" width="14.28125" style="23" customWidth="1"/>
    <col min="4358" max="4358" width="12.57421875" style="23" customWidth="1"/>
    <col min="4359" max="4359" width="13.57421875" style="23" customWidth="1"/>
    <col min="4360" max="4360" width="14.7109375" style="23" customWidth="1"/>
    <col min="4361" max="4361" width="45.57421875" style="23" customWidth="1"/>
    <col min="4362" max="4367" width="19.4218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13.7109375" style="23" customWidth="1"/>
    <col min="4613" max="4613" width="14.28125" style="23" customWidth="1"/>
    <col min="4614" max="4614" width="12.57421875" style="23" customWidth="1"/>
    <col min="4615" max="4615" width="13.57421875" style="23" customWidth="1"/>
    <col min="4616" max="4616" width="14.7109375" style="23" customWidth="1"/>
    <col min="4617" max="4617" width="45.57421875" style="23" customWidth="1"/>
    <col min="4618" max="4623" width="19.4218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13.7109375" style="23" customWidth="1"/>
    <col min="4869" max="4869" width="14.28125" style="23" customWidth="1"/>
    <col min="4870" max="4870" width="12.57421875" style="23" customWidth="1"/>
    <col min="4871" max="4871" width="13.57421875" style="23" customWidth="1"/>
    <col min="4872" max="4872" width="14.7109375" style="23" customWidth="1"/>
    <col min="4873" max="4873" width="45.57421875" style="23" customWidth="1"/>
    <col min="4874" max="4879" width="19.4218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13.7109375" style="23" customWidth="1"/>
    <col min="5125" max="5125" width="14.28125" style="23" customWidth="1"/>
    <col min="5126" max="5126" width="12.57421875" style="23" customWidth="1"/>
    <col min="5127" max="5127" width="13.57421875" style="23" customWidth="1"/>
    <col min="5128" max="5128" width="14.7109375" style="23" customWidth="1"/>
    <col min="5129" max="5129" width="45.57421875" style="23" customWidth="1"/>
    <col min="5130" max="5135" width="19.4218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13.7109375" style="23" customWidth="1"/>
    <col min="5381" max="5381" width="14.28125" style="23" customWidth="1"/>
    <col min="5382" max="5382" width="12.57421875" style="23" customWidth="1"/>
    <col min="5383" max="5383" width="13.57421875" style="23" customWidth="1"/>
    <col min="5384" max="5384" width="14.7109375" style="23" customWidth="1"/>
    <col min="5385" max="5385" width="45.57421875" style="23" customWidth="1"/>
    <col min="5386" max="5391" width="19.4218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13.7109375" style="23" customWidth="1"/>
    <col min="5637" max="5637" width="14.28125" style="23" customWidth="1"/>
    <col min="5638" max="5638" width="12.57421875" style="23" customWidth="1"/>
    <col min="5639" max="5639" width="13.57421875" style="23" customWidth="1"/>
    <col min="5640" max="5640" width="14.7109375" style="23" customWidth="1"/>
    <col min="5641" max="5641" width="45.57421875" style="23" customWidth="1"/>
    <col min="5642" max="5647" width="19.4218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13.7109375" style="23" customWidth="1"/>
    <col min="5893" max="5893" width="14.28125" style="23" customWidth="1"/>
    <col min="5894" max="5894" width="12.57421875" style="23" customWidth="1"/>
    <col min="5895" max="5895" width="13.57421875" style="23" customWidth="1"/>
    <col min="5896" max="5896" width="14.7109375" style="23" customWidth="1"/>
    <col min="5897" max="5897" width="45.57421875" style="23" customWidth="1"/>
    <col min="5898" max="5903" width="19.4218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13.7109375" style="23" customWidth="1"/>
    <col min="6149" max="6149" width="14.28125" style="23" customWidth="1"/>
    <col min="6150" max="6150" width="12.57421875" style="23" customWidth="1"/>
    <col min="6151" max="6151" width="13.57421875" style="23" customWidth="1"/>
    <col min="6152" max="6152" width="14.7109375" style="23" customWidth="1"/>
    <col min="6153" max="6153" width="45.57421875" style="23" customWidth="1"/>
    <col min="6154" max="6159" width="19.4218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13.7109375" style="23" customWidth="1"/>
    <col min="6405" max="6405" width="14.28125" style="23" customWidth="1"/>
    <col min="6406" max="6406" width="12.57421875" style="23" customWidth="1"/>
    <col min="6407" max="6407" width="13.57421875" style="23" customWidth="1"/>
    <col min="6408" max="6408" width="14.7109375" style="23" customWidth="1"/>
    <col min="6409" max="6409" width="45.57421875" style="23" customWidth="1"/>
    <col min="6410" max="6415" width="19.4218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13.7109375" style="23" customWidth="1"/>
    <col min="6661" max="6661" width="14.28125" style="23" customWidth="1"/>
    <col min="6662" max="6662" width="12.57421875" style="23" customWidth="1"/>
    <col min="6663" max="6663" width="13.57421875" style="23" customWidth="1"/>
    <col min="6664" max="6664" width="14.7109375" style="23" customWidth="1"/>
    <col min="6665" max="6665" width="45.57421875" style="23" customWidth="1"/>
    <col min="6666" max="6671" width="19.4218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13.7109375" style="23" customWidth="1"/>
    <col min="6917" max="6917" width="14.28125" style="23" customWidth="1"/>
    <col min="6918" max="6918" width="12.57421875" style="23" customWidth="1"/>
    <col min="6919" max="6919" width="13.57421875" style="23" customWidth="1"/>
    <col min="6920" max="6920" width="14.7109375" style="23" customWidth="1"/>
    <col min="6921" max="6921" width="45.57421875" style="23" customWidth="1"/>
    <col min="6922" max="6927" width="19.4218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13.7109375" style="23" customWidth="1"/>
    <col min="7173" max="7173" width="14.28125" style="23" customWidth="1"/>
    <col min="7174" max="7174" width="12.57421875" style="23" customWidth="1"/>
    <col min="7175" max="7175" width="13.57421875" style="23" customWidth="1"/>
    <col min="7176" max="7176" width="14.7109375" style="23" customWidth="1"/>
    <col min="7177" max="7177" width="45.57421875" style="23" customWidth="1"/>
    <col min="7178" max="7183" width="19.4218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13.7109375" style="23" customWidth="1"/>
    <col min="7429" max="7429" width="14.28125" style="23" customWidth="1"/>
    <col min="7430" max="7430" width="12.57421875" style="23" customWidth="1"/>
    <col min="7431" max="7431" width="13.57421875" style="23" customWidth="1"/>
    <col min="7432" max="7432" width="14.7109375" style="23" customWidth="1"/>
    <col min="7433" max="7433" width="45.57421875" style="23" customWidth="1"/>
    <col min="7434" max="7439" width="19.4218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13.7109375" style="23" customWidth="1"/>
    <col min="7685" max="7685" width="14.28125" style="23" customWidth="1"/>
    <col min="7686" max="7686" width="12.57421875" style="23" customWidth="1"/>
    <col min="7687" max="7687" width="13.57421875" style="23" customWidth="1"/>
    <col min="7688" max="7688" width="14.7109375" style="23" customWidth="1"/>
    <col min="7689" max="7689" width="45.57421875" style="23" customWidth="1"/>
    <col min="7690" max="7695" width="19.4218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13.7109375" style="23" customWidth="1"/>
    <col min="7941" max="7941" width="14.28125" style="23" customWidth="1"/>
    <col min="7942" max="7942" width="12.57421875" style="23" customWidth="1"/>
    <col min="7943" max="7943" width="13.57421875" style="23" customWidth="1"/>
    <col min="7944" max="7944" width="14.7109375" style="23" customWidth="1"/>
    <col min="7945" max="7945" width="45.57421875" style="23" customWidth="1"/>
    <col min="7946" max="7951" width="19.4218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13.7109375" style="23" customWidth="1"/>
    <col min="8197" max="8197" width="14.28125" style="23" customWidth="1"/>
    <col min="8198" max="8198" width="12.57421875" style="23" customWidth="1"/>
    <col min="8199" max="8199" width="13.57421875" style="23" customWidth="1"/>
    <col min="8200" max="8200" width="14.7109375" style="23" customWidth="1"/>
    <col min="8201" max="8201" width="45.57421875" style="23" customWidth="1"/>
    <col min="8202" max="8207" width="19.4218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13.7109375" style="23" customWidth="1"/>
    <col min="8453" max="8453" width="14.28125" style="23" customWidth="1"/>
    <col min="8454" max="8454" width="12.57421875" style="23" customWidth="1"/>
    <col min="8455" max="8455" width="13.57421875" style="23" customWidth="1"/>
    <col min="8456" max="8456" width="14.7109375" style="23" customWidth="1"/>
    <col min="8457" max="8457" width="45.57421875" style="23" customWidth="1"/>
    <col min="8458" max="8463" width="19.4218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13.7109375" style="23" customWidth="1"/>
    <col min="8709" max="8709" width="14.28125" style="23" customWidth="1"/>
    <col min="8710" max="8710" width="12.57421875" style="23" customWidth="1"/>
    <col min="8711" max="8711" width="13.57421875" style="23" customWidth="1"/>
    <col min="8712" max="8712" width="14.7109375" style="23" customWidth="1"/>
    <col min="8713" max="8713" width="45.57421875" style="23" customWidth="1"/>
    <col min="8714" max="8719" width="19.4218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13.7109375" style="23" customWidth="1"/>
    <col min="8965" max="8965" width="14.28125" style="23" customWidth="1"/>
    <col min="8966" max="8966" width="12.57421875" style="23" customWidth="1"/>
    <col min="8967" max="8967" width="13.57421875" style="23" customWidth="1"/>
    <col min="8968" max="8968" width="14.7109375" style="23" customWidth="1"/>
    <col min="8969" max="8969" width="45.57421875" style="23" customWidth="1"/>
    <col min="8970" max="8975" width="19.4218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13.7109375" style="23" customWidth="1"/>
    <col min="9221" max="9221" width="14.28125" style="23" customWidth="1"/>
    <col min="9222" max="9222" width="12.57421875" style="23" customWidth="1"/>
    <col min="9223" max="9223" width="13.57421875" style="23" customWidth="1"/>
    <col min="9224" max="9224" width="14.7109375" style="23" customWidth="1"/>
    <col min="9225" max="9225" width="45.57421875" style="23" customWidth="1"/>
    <col min="9226" max="9231" width="19.4218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13.7109375" style="23" customWidth="1"/>
    <col min="9477" max="9477" width="14.28125" style="23" customWidth="1"/>
    <col min="9478" max="9478" width="12.57421875" style="23" customWidth="1"/>
    <col min="9479" max="9479" width="13.57421875" style="23" customWidth="1"/>
    <col min="9480" max="9480" width="14.7109375" style="23" customWidth="1"/>
    <col min="9481" max="9481" width="45.57421875" style="23" customWidth="1"/>
    <col min="9482" max="9487" width="19.4218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13.7109375" style="23" customWidth="1"/>
    <col min="9733" max="9733" width="14.28125" style="23" customWidth="1"/>
    <col min="9734" max="9734" width="12.57421875" style="23" customWidth="1"/>
    <col min="9735" max="9735" width="13.57421875" style="23" customWidth="1"/>
    <col min="9736" max="9736" width="14.7109375" style="23" customWidth="1"/>
    <col min="9737" max="9737" width="45.57421875" style="23" customWidth="1"/>
    <col min="9738" max="9743" width="19.4218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13.7109375" style="23" customWidth="1"/>
    <col min="9989" max="9989" width="14.28125" style="23" customWidth="1"/>
    <col min="9990" max="9990" width="12.57421875" style="23" customWidth="1"/>
    <col min="9991" max="9991" width="13.57421875" style="23" customWidth="1"/>
    <col min="9992" max="9992" width="14.7109375" style="23" customWidth="1"/>
    <col min="9993" max="9993" width="45.57421875" style="23" customWidth="1"/>
    <col min="9994" max="9999" width="19.4218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13.7109375" style="23" customWidth="1"/>
    <col min="10245" max="10245" width="14.28125" style="23" customWidth="1"/>
    <col min="10246" max="10246" width="12.57421875" style="23" customWidth="1"/>
    <col min="10247" max="10247" width="13.57421875" style="23" customWidth="1"/>
    <col min="10248" max="10248" width="14.7109375" style="23" customWidth="1"/>
    <col min="10249" max="10249" width="45.57421875" style="23" customWidth="1"/>
    <col min="10250" max="10255" width="19.4218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13.7109375" style="23" customWidth="1"/>
    <col min="10501" max="10501" width="14.28125" style="23" customWidth="1"/>
    <col min="10502" max="10502" width="12.57421875" style="23" customWidth="1"/>
    <col min="10503" max="10503" width="13.57421875" style="23" customWidth="1"/>
    <col min="10504" max="10504" width="14.7109375" style="23" customWidth="1"/>
    <col min="10505" max="10505" width="45.57421875" style="23" customWidth="1"/>
    <col min="10506" max="10511" width="19.4218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13.7109375" style="23" customWidth="1"/>
    <col min="10757" max="10757" width="14.28125" style="23" customWidth="1"/>
    <col min="10758" max="10758" width="12.57421875" style="23" customWidth="1"/>
    <col min="10759" max="10759" width="13.57421875" style="23" customWidth="1"/>
    <col min="10760" max="10760" width="14.7109375" style="23" customWidth="1"/>
    <col min="10761" max="10761" width="45.57421875" style="23" customWidth="1"/>
    <col min="10762" max="10767" width="19.4218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13.7109375" style="23" customWidth="1"/>
    <col min="11013" max="11013" width="14.28125" style="23" customWidth="1"/>
    <col min="11014" max="11014" width="12.57421875" style="23" customWidth="1"/>
    <col min="11015" max="11015" width="13.57421875" style="23" customWidth="1"/>
    <col min="11016" max="11016" width="14.7109375" style="23" customWidth="1"/>
    <col min="11017" max="11017" width="45.57421875" style="23" customWidth="1"/>
    <col min="11018" max="11023" width="19.4218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13.7109375" style="23" customWidth="1"/>
    <col min="11269" max="11269" width="14.28125" style="23" customWidth="1"/>
    <col min="11270" max="11270" width="12.57421875" style="23" customWidth="1"/>
    <col min="11271" max="11271" width="13.57421875" style="23" customWidth="1"/>
    <col min="11272" max="11272" width="14.7109375" style="23" customWidth="1"/>
    <col min="11273" max="11273" width="45.57421875" style="23" customWidth="1"/>
    <col min="11274" max="11279" width="19.4218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13.7109375" style="23" customWidth="1"/>
    <col min="11525" max="11525" width="14.28125" style="23" customWidth="1"/>
    <col min="11526" max="11526" width="12.57421875" style="23" customWidth="1"/>
    <col min="11527" max="11527" width="13.57421875" style="23" customWidth="1"/>
    <col min="11528" max="11528" width="14.7109375" style="23" customWidth="1"/>
    <col min="11529" max="11529" width="45.57421875" style="23" customWidth="1"/>
    <col min="11530" max="11535" width="19.4218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13.7109375" style="23" customWidth="1"/>
    <col min="11781" max="11781" width="14.28125" style="23" customWidth="1"/>
    <col min="11782" max="11782" width="12.57421875" style="23" customWidth="1"/>
    <col min="11783" max="11783" width="13.57421875" style="23" customWidth="1"/>
    <col min="11784" max="11784" width="14.7109375" style="23" customWidth="1"/>
    <col min="11785" max="11785" width="45.57421875" style="23" customWidth="1"/>
    <col min="11786" max="11791" width="19.4218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13.7109375" style="23" customWidth="1"/>
    <col min="12037" max="12037" width="14.28125" style="23" customWidth="1"/>
    <col min="12038" max="12038" width="12.57421875" style="23" customWidth="1"/>
    <col min="12039" max="12039" width="13.57421875" style="23" customWidth="1"/>
    <col min="12040" max="12040" width="14.7109375" style="23" customWidth="1"/>
    <col min="12041" max="12041" width="45.57421875" style="23" customWidth="1"/>
    <col min="12042" max="12047" width="19.4218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13.7109375" style="23" customWidth="1"/>
    <col min="12293" max="12293" width="14.28125" style="23" customWidth="1"/>
    <col min="12294" max="12294" width="12.57421875" style="23" customWidth="1"/>
    <col min="12295" max="12295" width="13.57421875" style="23" customWidth="1"/>
    <col min="12296" max="12296" width="14.7109375" style="23" customWidth="1"/>
    <col min="12297" max="12297" width="45.57421875" style="23" customWidth="1"/>
    <col min="12298" max="12303" width="19.4218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13.7109375" style="23" customWidth="1"/>
    <col min="12549" max="12549" width="14.28125" style="23" customWidth="1"/>
    <col min="12550" max="12550" width="12.57421875" style="23" customWidth="1"/>
    <col min="12551" max="12551" width="13.57421875" style="23" customWidth="1"/>
    <col min="12552" max="12552" width="14.7109375" style="23" customWidth="1"/>
    <col min="12553" max="12553" width="45.57421875" style="23" customWidth="1"/>
    <col min="12554" max="12559" width="19.4218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13.7109375" style="23" customWidth="1"/>
    <col min="12805" max="12805" width="14.28125" style="23" customWidth="1"/>
    <col min="12806" max="12806" width="12.57421875" style="23" customWidth="1"/>
    <col min="12807" max="12807" width="13.57421875" style="23" customWidth="1"/>
    <col min="12808" max="12808" width="14.7109375" style="23" customWidth="1"/>
    <col min="12809" max="12809" width="45.57421875" style="23" customWidth="1"/>
    <col min="12810" max="12815" width="19.4218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13.7109375" style="23" customWidth="1"/>
    <col min="13061" max="13061" width="14.28125" style="23" customWidth="1"/>
    <col min="13062" max="13062" width="12.57421875" style="23" customWidth="1"/>
    <col min="13063" max="13063" width="13.57421875" style="23" customWidth="1"/>
    <col min="13064" max="13064" width="14.7109375" style="23" customWidth="1"/>
    <col min="13065" max="13065" width="45.57421875" style="23" customWidth="1"/>
    <col min="13066" max="13071" width="19.4218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13.7109375" style="23" customWidth="1"/>
    <col min="13317" max="13317" width="14.28125" style="23" customWidth="1"/>
    <col min="13318" max="13318" width="12.57421875" style="23" customWidth="1"/>
    <col min="13319" max="13319" width="13.57421875" style="23" customWidth="1"/>
    <col min="13320" max="13320" width="14.7109375" style="23" customWidth="1"/>
    <col min="13321" max="13321" width="45.57421875" style="23" customWidth="1"/>
    <col min="13322" max="13327" width="19.4218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13.7109375" style="23" customWidth="1"/>
    <col min="13573" max="13573" width="14.28125" style="23" customWidth="1"/>
    <col min="13574" max="13574" width="12.57421875" style="23" customWidth="1"/>
    <col min="13575" max="13575" width="13.57421875" style="23" customWidth="1"/>
    <col min="13576" max="13576" width="14.7109375" style="23" customWidth="1"/>
    <col min="13577" max="13577" width="45.57421875" style="23" customWidth="1"/>
    <col min="13578" max="13583" width="19.4218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13.7109375" style="23" customWidth="1"/>
    <col min="13829" max="13829" width="14.28125" style="23" customWidth="1"/>
    <col min="13830" max="13830" width="12.57421875" style="23" customWidth="1"/>
    <col min="13831" max="13831" width="13.57421875" style="23" customWidth="1"/>
    <col min="13832" max="13832" width="14.7109375" style="23" customWidth="1"/>
    <col min="13833" max="13833" width="45.57421875" style="23" customWidth="1"/>
    <col min="13834" max="13839" width="19.4218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13.7109375" style="23" customWidth="1"/>
    <col min="14085" max="14085" width="14.28125" style="23" customWidth="1"/>
    <col min="14086" max="14086" width="12.57421875" style="23" customWidth="1"/>
    <col min="14087" max="14087" width="13.57421875" style="23" customWidth="1"/>
    <col min="14088" max="14088" width="14.7109375" style="23" customWidth="1"/>
    <col min="14089" max="14089" width="45.57421875" style="23" customWidth="1"/>
    <col min="14090" max="14095" width="19.4218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13.7109375" style="23" customWidth="1"/>
    <col min="14341" max="14341" width="14.28125" style="23" customWidth="1"/>
    <col min="14342" max="14342" width="12.57421875" style="23" customWidth="1"/>
    <col min="14343" max="14343" width="13.57421875" style="23" customWidth="1"/>
    <col min="14344" max="14344" width="14.7109375" style="23" customWidth="1"/>
    <col min="14345" max="14345" width="45.57421875" style="23" customWidth="1"/>
    <col min="14346" max="14351" width="19.4218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13.7109375" style="23" customWidth="1"/>
    <col min="14597" max="14597" width="14.28125" style="23" customWidth="1"/>
    <col min="14598" max="14598" width="12.57421875" style="23" customWidth="1"/>
    <col min="14599" max="14599" width="13.57421875" style="23" customWidth="1"/>
    <col min="14600" max="14600" width="14.7109375" style="23" customWidth="1"/>
    <col min="14601" max="14601" width="45.57421875" style="23" customWidth="1"/>
    <col min="14602" max="14607" width="19.4218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13.7109375" style="23" customWidth="1"/>
    <col min="14853" max="14853" width="14.28125" style="23" customWidth="1"/>
    <col min="14854" max="14854" width="12.57421875" style="23" customWidth="1"/>
    <col min="14855" max="14855" width="13.57421875" style="23" customWidth="1"/>
    <col min="14856" max="14856" width="14.7109375" style="23" customWidth="1"/>
    <col min="14857" max="14857" width="45.57421875" style="23" customWidth="1"/>
    <col min="14858" max="14863" width="19.4218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13.7109375" style="23" customWidth="1"/>
    <col min="15109" max="15109" width="14.28125" style="23" customWidth="1"/>
    <col min="15110" max="15110" width="12.57421875" style="23" customWidth="1"/>
    <col min="15111" max="15111" width="13.57421875" style="23" customWidth="1"/>
    <col min="15112" max="15112" width="14.7109375" style="23" customWidth="1"/>
    <col min="15113" max="15113" width="45.57421875" style="23" customWidth="1"/>
    <col min="15114" max="15119" width="19.4218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13.7109375" style="23" customWidth="1"/>
    <col min="15365" max="15365" width="14.28125" style="23" customWidth="1"/>
    <col min="15366" max="15366" width="12.57421875" style="23" customWidth="1"/>
    <col min="15367" max="15367" width="13.57421875" style="23" customWidth="1"/>
    <col min="15368" max="15368" width="14.7109375" style="23" customWidth="1"/>
    <col min="15369" max="15369" width="45.57421875" style="23" customWidth="1"/>
    <col min="15370" max="15375" width="19.4218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13.7109375" style="23" customWidth="1"/>
    <col min="15621" max="15621" width="14.28125" style="23" customWidth="1"/>
    <col min="15622" max="15622" width="12.57421875" style="23" customWidth="1"/>
    <col min="15623" max="15623" width="13.57421875" style="23" customWidth="1"/>
    <col min="15624" max="15624" width="14.7109375" style="23" customWidth="1"/>
    <col min="15625" max="15625" width="45.57421875" style="23" customWidth="1"/>
    <col min="15626" max="15631" width="19.4218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13.7109375" style="23" customWidth="1"/>
    <col min="15877" max="15877" width="14.28125" style="23" customWidth="1"/>
    <col min="15878" max="15878" width="12.57421875" style="23" customWidth="1"/>
    <col min="15879" max="15879" width="13.57421875" style="23" customWidth="1"/>
    <col min="15880" max="15880" width="14.7109375" style="23" customWidth="1"/>
    <col min="15881" max="15881" width="45.57421875" style="23" customWidth="1"/>
    <col min="15882" max="15887" width="19.4218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13.7109375" style="23" customWidth="1"/>
    <col min="16133" max="16133" width="14.28125" style="23" customWidth="1"/>
    <col min="16134" max="16134" width="12.57421875" style="23" customWidth="1"/>
    <col min="16135" max="16135" width="13.57421875" style="23" customWidth="1"/>
    <col min="16136" max="16136" width="14.7109375" style="23" customWidth="1"/>
    <col min="16137" max="16137" width="45.57421875" style="23" customWidth="1"/>
    <col min="16138" max="16143" width="19.4218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34" t="s">
        <v>47</v>
      </c>
      <c r="B7" s="352" t="s">
        <v>48</v>
      </c>
      <c r="C7" s="352"/>
      <c r="D7" s="352"/>
      <c r="E7" s="339" t="s">
        <v>49</v>
      </c>
      <c r="F7" s="339"/>
      <c r="G7" s="339"/>
      <c r="H7" s="22"/>
      <c r="BH7" s="27"/>
      <c r="BI7" s="27"/>
      <c r="BJ7" s="27"/>
    </row>
    <row r="8" spans="1:62" ht="50.25" customHeight="1">
      <c r="A8" s="69" t="str">
        <f>'Consolidado 2016'!C12</f>
        <v xml:space="preserve">Gestión de intercambios </v>
      </c>
      <c r="B8" s="379" t="str">
        <f>'Consolidado 2016'!G12</f>
        <v>≥0%</v>
      </c>
      <c r="C8" s="380"/>
      <c r="D8" s="380"/>
      <c r="E8" s="350" t="s">
        <v>43</v>
      </c>
      <c r="F8" s="350"/>
      <c r="G8" s="350"/>
      <c r="H8" s="22"/>
      <c r="BH8" s="27"/>
      <c r="BI8" s="49"/>
      <c r="BJ8" s="27"/>
    </row>
    <row r="9" spans="1:62" ht="15">
      <c r="A9" s="339" t="s">
        <v>50</v>
      </c>
      <c r="B9" s="339"/>
      <c r="C9" s="339"/>
      <c r="D9" s="339"/>
      <c r="E9" s="339"/>
      <c r="F9" s="339"/>
      <c r="G9" s="339"/>
      <c r="H9" s="22"/>
      <c r="BH9" s="27"/>
      <c r="BI9" s="50"/>
      <c r="BJ9" s="27"/>
    </row>
    <row r="10" spans="1:62" ht="33" customHeight="1">
      <c r="A10" s="351" t="str">
        <f>'Consolidado 2016'!E12</f>
        <v xml:space="preserve">Medir la capacidad de gestión de la Institución para hacer intercambio de conocimientos artísticos y musicales </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48" customHeight="1">
      <c r="A12" s="351" t="str">
        <f>'Consolidado 2016'!D12</f>
        <v>(N° de talleres para estudiantes con maestros externos al Conservatorio en el año actual-N° de talleres para estudiantes con maestros externos al Conservatorio en el año anterior)*100/N° de talleres para estudiantes con maestros externos al Conservatorio en el año actual</v>
      </c>
      <c r="B12" s="351"/>
      <c r="C12" s="351"/>
      <c r="D12" s="351"/>
      <c r="E12" s="351"/>
      <c r="F12" s="351"/>
      <c r="G12" s="351"/>
      <c r="H12" s="22"/>
      <c r="BH12" s="27"/>
      <c r="BI12" s="50"/>
      <c r="BJ12" s="27"/>
    </row>
    <row r="13" spans="1:64" ht="15">
      <c r="A13" s="339" t="s">
        <v>52</v>
      </c>
      <c r="B13" s="339"/>
      <c r="C13" s="339"/>
      <c r="D13" s="352" t="s">
        <v>53</v>
      </c>
      <c r="E13" s="352"/>
      <c r="F13" s="352"/>
      <c r="G13" s="352"/>
      <c r="H13" s="22"/>
      <c r="AB13" s="23"/>
      <c r="AD13" s="24"/>
      <c r="BJ13" s="27"/>
      <c r="BK13" s="50"/>
      <c r="BL13" s="27"/>
    </row>
    <row r="14" spans="1:64" ht="15">
      <c r="A14" s="347" t="s">
        <v>110</v>
      </c>
      <c r="B14" s="347"/>
      <c r="C14" s="347"/>
      <c r="D14" s="350" t="s">
        <v>41</v>
      </c>
      <c r="E14" s="350"/>
      <c r="F14" s="350"/>
      <c r="G14" s="350"/>
      <c r="H14" s="22"/>
      <c r="AB14" s="23"/>
      <c r="AD14" s="24"/>
      <c r="BJ14" s="27"/>
      <c r="BK14" s="50"/>
      <c r="BL14" s="27"/>
    </row>
    <row r="15" spans="1:64" ht="15">
      <c r="A15" s="347"/>
      <c r="B15" s="347"/>
      <c r="C15" s="347"/>
      <c r="D15" s="350"/>
      <c r="E15" s="350"/>
      <c r="F15" s="350"/>
      <c r="G15" s="350"/>
      <c r="H15" s="22"/>
      <c r="AB15" s="23"/>
      <c r="AD15" s="24"/>
      <c r="BJ15" s="27"/>
      <c r="BK15" s="50"/>
      <c r="BL15" s="27"/>
    </row>
    <row r="16" spans="1:64" ht="15">
      <c r="A16" s="339" t="s">
        <v>55</v>
      </c>
      <c r="B16" s="339"/>
      <c r="C16" s="339"/>
      <c r="D16" s="339" t="s">
        <v>56</v>
      </c>
      <c r="E16" s="339"/>
      <c r="F16" s="339"/>
      <c r="G16" s="339"/>
      <c r="H16" s="22"/>
      <c r="AB16" s="23"/>
      <c r="AD16" s="24"/>
      <c r="BJ16" s="27"/>
      <c r="BK16" s="50"/>
      <c r="BL16" s="27"/>
    </row>
    <row r="17" spans="1:63" ht="15">
      <c r="A17" s="378" t="s">
        <v>41</v>
      </c>
      <c r="B17" s="350"/>
      <c r="C17" s="350"/>
      <c r="D17" s="350" t="s">
        <v>57</v>
      </c>
      <c r="E17" s="350"/>
      <c r="F17" s="350"/>
      <c r="G17" s="350"/>
      <c r="H17" s="22"/>
      <c r="AB17" s="23"/>
      <c r="AD17" s="24"/>
      <c r="BK17" s="51"/>
    </row>
    <row r="18" spans="1:30" ht="15">
      <c r="A18" s="350"/>
      <c r="B18" s="350"/>
      <c r="C18" s="350"/>
      <c r="D18" s="350"/>
      <c r="E18" s="350"/>
      <c r="F18" s="350"/>
      <c r="G18" s="350"/>
      <c r="H18" s="22"/>
      <c r="AB18" s="23"/>
      <c r="AD18" s="24"/>
    </row>
    <row r="19" spans="1:30" ht="15">
      <c r="A19" s="344" t="s">
        <v>58</v>
      </c>
      <c r="B19" s="348"/>
      <c r="C19" s="348"/>
      <c r="D19" s="348"/>
      <c r="E19" s="348"/>
      <c r="F19" s="344"/>
      <c r="G19" s="344"/>
      <c r="H19" s="22"/>
      <c r="AB19" s="23"/>
      <c r="AD19" s="24"/>
    </row>
    <row r="20" spans="1:30" ht="15">
      <c r="A20" s="28"/>
      <c r="B20" s="373" t="s">
        <v>59</v>
      </c>
      <c r="C20" s="373"/>
      <c r="D20" s="373"/>
      <c r="E20" s="373"/>
      <c r="F20" s="373"/>
      <c r="G20" s="374"/>
      <c r="H20" s="22"/>
      <c r="AB20" s="23"/>
      <c r="AD20" s="24"/>
    </row>
    <row r="21" spans="1:8" s="31" customFormat="1" ht="15">
      <c r="A21" s="28"/>
      <c r="B21" s="340" t="s">
        <v>301</v>
      </c>
      <c r="C21" s="340"/>
      <c r="D21" s="339" t="s">
        <v>299</v>
      </c>
      <c r="E21" s="339"/>
      <c r="F21" s="233" t="s">
        <v>111</v>
      </c>
      <c r="G21" s="30"/>
      <c r="H21" s="22"/>
    </row>
    <row r="22" spans="1:8" s="31" customFormat="1" ht="37.5" customHeight="1">
      <c r="A22" s="147"/>
      <c r="B22" s="350">
        <v>19</v>
      </c>
      <c r="C22" s="350"/>
      <c r="D22" s="350">
        <f>K46</f>
        <v>12</v>
      </c>
      <c r="E22" s="350"/>
      <c r="F22" s="32">
        <f>(B22-D22)/D22</f>
        <v>0.5833333333333334</v>
      </c>
      <c r="G22" s="33"/>
      <c r="H22" s="22"/>
    </row>
    <row r="23" spans="1:30" ht="15">
      <c r="A23" s="346" t="s">
        <v>65</v>
      </c>
      <c r="B23" s="348"/>
      <c r="C23" s="348"/>
      <c r="D23" s="348"/>
      <c r="E23" s="348"/>
      <c r="F23" s="346"/>
      <c r="G23" s="346"/>
      <c r="H23" s="22"/>
      <c r="AB23" s="23"/>
      <c r="AD23" s="24"/>
    </row>
    <row r="24" spans="1:30" ht="12.75">
      <c r="A24" s="347"/>
      <c r="B24" s="347"/>
      <c r="C24" s="347"/>
      <c r="D24" s="347"/>
      <c r="E24" s="347"/>
      <c r="F24" s="347"/>
      <c r="G24" s="347"/>
      <c r="H24" s="22"/>
      <c r="AB24" s="23"/>
      <c r="AD24" s="24"/>
    </row>
    <row r="25" spans="1:30" ht="309" customHeight="1">
      <c r="A25" s="347"/>
      <c r="B25" s="347"/>
      <c r="C25" s="347"/>
      <c r="D25" s="347"/>
      <c r="E25" s="347"/>
      <c r="F25" s="347"/>
      <c r="G25" s="347"/>
      <c r="H25" s="22"/>
      <c r="AB25" s="23"/>
      <c r="AD25" s="24"/>
    </row>
    <row r="26" spans="1:30" ht="15">
      <c r="A26" s="348" t="s">
        <v>66</v>
      </c>
      <c r="B26" s="348"/>
      <c r="C26" s="348"/>
      <c r="D26" s="348"/>
      <c r="E26" s="348"/>
      <c r="F26" s="348"/>
      <c r="G26" s="348"/>
      <c r="H26" s="346"/>
      <c r="AB26" s="23"/>
      <c r="AD26" s="24"/>
    </row>
    <row r="27" spans="1:8" s="34" customFormat="1" ht="25.5">
      <c r="A27" s="235" t="s">
        <v>60</v>
      </c>
      <c r="B27" s="349" t="s">
        <v>67</v>
      </c>
      <c r="C27" s="349"/>
      <c r="D27" s="349"/>
      <c r="E27" s="349"/>
      <c r="F27" s="349"/>
      <c r="G27" s="231" t="s">
        <v>68</v>
      </c>
      <c r="H27" s="231" t="s">
        <v>69</v>
      </c>
    </row>
    <row r="28" spans="1:30" ht="126" customHeight="1">
      <c r="A28" s="35" t="s">
        <v>62</v>
      </c>
      <c r="B28" s="343" t="s">
        <v>601</v>
      </c>
      <c r="C28" s="343"/>
      <c r="D28" s="343"/>
      <c r="E28" s="343"/>
      <c r="F28" s="343"/>
      <c r="G28" s="36"/>
      <c r="H28" s="235"/>
      <c r="AB28" s="23"/>
      <c r="AD28" s="24"/>
    </row>
    <row r="29" spans="28:30" ht="15">
      <c r="AB29" s="23"/>
      <c r="AD29" s="24"/>
    </row>
    <row r="30" spans="9:15" ht="15.75">
      <c r="I30" s="99" t="s">
        <v>260</v>
      </c>
      <c r="J30" s="100"/>
      <c r="K30" s="100"/>
      <c r="L30" s="100"/>
      <c r="M30" s="100"/>
      <c r="N30" s="100"/>
      <c r="O30" s="100"/>
    </row>
    <row r="31" spans="9:15" ht="47.25">
      <c r="I31" s="101" t="s">
        <v>243</v>
      </c>
      <c r="J31" s="101" t="s">
        <v>244</v>
      </c>
      <c r="K31" s="101" t="s">
        <v>245</v>
      </c>
      <c r="L31" s="101" t="s">
        <v>246</v>
      </c>
      <c r="M31" s="101" t="s">
        <v>247</v>
      </c>
      <c r="N31" s="101" t="s">
        <v>193</v>
      </c>
      <c r="O31" s="101" t="s">
        <v>194</v>
      </c>
    </row>
    <row r="32" spans="9:15" ht="30">
      <c r="I32" s="124" t="s">
        <v>195</v>
      </c>
      <c r="J32" s="124" t="s">
        <v>196</v>
      </c>
      <c r="K32" s="125" t="s">
        <v>197</v>
      </c>
      <c r="L32" s="124" t="s">
        <v>198</v>
      </c>
      <c r="M32" s="125">
        <v>20</v>
      </c>
      <c r="N32" s="124" t="s">
        <v>199</v>
      </c>
      <c r="O32" s="126">
        <v>6650000</v>
      </c>
    </row>
    <row r="33" spans="9:15" ht="30">
      <c r="I33" s="127" t="s">
        <v>261</v>
      </c>
      <c r="J33" s="116" t="s">
        <v>262</v>
      </c>
      <c r="K33" s="128" t="s">
        <v>263</v>
      </c>
      <c r="L33" s="129" t="s">
        <v>264</v>
      </c>
      <c r="M33" s="130">
        <v>4</v>
      </c>
      <c r="N33" s="127" t="s">
        <v>265</v>
      </c>
      <c r="O33" s="131">
        <v>7000000</v>
      </c>
    </row>
    <row r="34" spans="9:15" ht="30">
      <c r="I34" s="116" t="s">
        <v>266</v>
      </c>
      <c r="J34" s="132" t="s">
        <v>267</v>
      </c>
      <c r="K34" s="130" t="s">
        <v>268</v>
      </c>
      <c r="L34" s="133" t="s">
        <v>269</v>
      </c>
      <c r="M34" s="130">
        <v>8</v>
      </c>
      <c r="N34" s="127" t="s">
        <v>270</v>
      </c>
      <c r="O34" s="131">
        <v>450000</v>
      </c>
    </row>
    <row r="35" spans="9:15" ht="75">
      <c r="I35" s="102" t="s">
        <v>271</v>
      </c>
      <c r="J35" s="102" t="s">
        <v>272</v>
      </c>
      <c r="K35" s="134" t="s">
        <v>205</v>
      </c>
      <c r="L35" s="135" t="s">
        <v>273</v>
      </c>
      <c r="M35" s="134">
        <v>10</v>
      </c>
      <c r="N35" s="127" t="s">
        <v>274</v>
      </c>
      <c r="O35" s="101"/>
    </row>
    <row r="36" spans="9:15" ht="90">
      <c r="I36" s="124" t="s">
        <v>275</v>
      </c>
      <c r="J36" s="124" t="s">
        <v>276</v>
      </c>
      <c r="K36" s="134" t="s">
        <v>205</v>
      </c>
      <c r="L36" s="135" t="s">
        <v>273</v>
      </c>
      <c r="M36" s="125">
        <v>10</v>
      </c>
      <c r="N36" s="124" t="s">
        <v>207</v>
      </c>
      <c r="O36" s="136"/>
    </row>
    <row r="37" spans="9:15" ht="30">
      <c r="I37" s="124" t="s">
        <v>277</v>
      </c>
      <c r="J37" s="124" t="s">
        <v>278</v>
      </c>
      <c r="K37" s="134" t="s">
        <v>205</v>
      </c>
      <c r="L37" s="135" t="s">
        <v>273</v>
      </c>
      <c r="M37" s="125">
        <v>10</v>
      </c>
      <c r="N37" s="124" t="s">
        <v>207</v>
      </c>
      <c r="O37" s="136"/>
    </row>
    <row r="38" spans="9:15" ht="30">
      <c r="I38" s="124" t="s">
        <v>279</v>
      </c>
      <c r="J38" s="137" t="s">
        <v>280</v>
      </c>
      <c r="K38" s="134" t="s">
        <v>263</v>
      </c>
      <c r="L38" s="138"/>
      <c r="M38" s="125">
        <v>4</v>
      </c>
      <c r="N38" s="124" t="s">
        <v>281</v>
      </c>
      <c r="O38" s="136"/>
    </row>
    <row r="39" spans="9:15" ht="30">
      <c r="I39" s="124" t="s">
        <v>282</v>
      </c>
      <c r="J39" s="135" t="s">
        <v>283</v>
      </c>
      <c r="K39" s="134" t="s">
        <v>205</v>
      </c>
      <c r="L39" s="135" t="s">
        <v>284</v>
      </c>
      <c r="M39" s="125">
        <v>20</v>
      </c>
      <c r="N39" s="124" t="s">
        <v>207</v>
      </c>
      <c r="O39" s="136"/>
    </row>
    <row r="40" spans="9:15" ht="45">
      <c r="I40" s="124" t="s">
        <v>285</v>
      </c>
      <c r="J40" s="135" t="s">
        <v>286</v>
      </c>
      <c r="K40" s="134" t="s">
        <v>205</v>
      </c>
      <c r="L40" s="139" t="s">
        <v>287</v>
      </c>
      <c r="M40" s="125">
        <v>30</v>
      </c>
      <c r="N40" s="127" t="s">
        <v>274</v>
      </c>
      <c r="O40" s="136"/>
    </row>
    <row r="41" spans="9:15" ht="15">
      <c r="I41" s="140" t="s">
        <v>288</v>
      </c>
      <c r="J41" s="137" t="s">
        <v>289</v>
      </c>
      <c r="K41" s="125" t="s">
        <v>205</v>
      </c>
      <c r="L41" s="137" t="s">
        <v>290</v>
      </c>
      <c r="M41" s="125">
        <v>30</v>
      </c>
      <c r="N41" s="124" t="s">
        <v>207</v>
      </c>
      <c r="O41" s="136"/>
    </row>
    <row r="42" spans="9:15" ht="15">
      <c r="I42" s="140" t="s">
        <v>291</v>
      </c>
      <c r="J42" s="137" t="s">
        <v>292</v>
      </c>
      <c r="K42" s="125" t="s">
        <v>205</v>
      </c>
      <c r="L42" s="137" t="s">
        <v>293</v>
      </c>
      <c r="M42" s="125">
        <v>15</v>
      </c>
      <c r="N42" s="124" t="s">
        <v>294</v>
      </c>
      <c r="O42" s="136"/>
    </row>
    <row r="43" spans="9:15" ht="30">
      <c r="I43" s="141" t="s">
        <v>295</v>
      </c>
      <c r="J43" s="142" t="s">
        <v>296</v>
      </c>
      <c r="K43" s="143" t="s">
        <v>205</v>
      </c>
      <c r="L43" s="142" t="s">
        <v>297</v>
      </c>
      <c r="M43" s="143">
        <v>20</v>
      </c>
      <c r="N43" s="124" t="s">
        <v>265</v>
      </c>
      <c r="O43" s="144"/>
    </row>
    <row r="44" spans="9:15" ht="15">
      <c r="I44" s="371" t="s">
        <v>599</v>
      </c>
      <c r="J44" s="145" t="s">
        <v>257</v>
      </c>
      <c r="K44" s="146">
        <v>8</v>
      </c>
      <c r="L44" s="121"/>
      <c r="M44" s="121"/>
      <c r="N44" s="121"/>
      <c r="O44" s="121"/>
    </row>
    <row r="45" spans="9:15" ht="15">
      <c r="I45" s="372"/>
      <c r="J45" s="122" t="s">
        <v>258</v>
      </c>
      <c r="K45" s="106">
        <v>4</v>
      </c>
      <c r="L45" s="121"/>
      <c r="M45" s="121"/>
      <c r="N45" s="121"/>
      <c r="O45" s="121"/>
    </row>
    <row r="46" spans="9:14" ht="15.75">
      <c r="I46" s="121"/>
      <c r="J46" s="123" t="s">
        <v>259</v>
      </c>
      <c r="K46" s="106">
        <f>K44+K45</f>
        <v>12</v>
      </c>
      <c r="L46" s="121"/>
      <c r="M46" s="121"/>
      <c r="N46" s="121"/>
    </row>
    <row r="47" spans="9:14" ht="15">
      <c r="I47" s="121"/>
      <c r="J47" s="121"/>
      <c r="K47" s="121"/>
      <c r="L47" s="121"/>
      <c r="M47" s="121"/>
      <c r="N47" s="121"/>
    </row>
    <row r="48" spans="9:14" ht="20.25">
      <c r="I48" s="199" t="s">
        <v>539</v>
      </c>
      <c r="J48" s="121"/>
      <c r="K48" s="121"/>
      <c r="L48" s="121"/>
      <c r="M48" s="121"/>
      <c r="N48" s="121"/>
    </row>
    <row r="49" spans="9:15" ht="47.25">
      <c r="I49" s="101" t="s">
        <v>243</v>
      </c>
      <c r="J49" s="101" t="s">
        <v>244</v>
      </c>
      <c r="K49" s="101" t="s">
        <v>245</v>
      </c>
      <c r="L49" s="101" t="s">
        <v>246</v>
      </c>
      <c r="M49" s="101" t="s">
        <v>247</v>
      </c>
      <c r="N49" s="101" t="s">
        <v>193</v>
      </c>
      <c r="O49" s="101" t="s">
        <v>194</v>
      </c>
    </row>
    <row r="50" spans="9:15" ht="30">
      <c r="I50" s="124" t="s">
        <v>540</v>
      </c>
      <c r="J50" s="124" t="s">
        <v>541</v>
      </c>
      <c r="K50" s="203" t="s">
        <v>222</v>
      </c>
      <c r="L50" s="124" t="s">
        <v>542</v>
      </c>
      <c r="M50" s="125">
        <v>30</v>
      </c>
      <c r="N50" s="124" t="s">
        <v>543</v>
      </c>
      <c r="O50" s="204" t="s">
        <v>569</v>
      </c>
    </row>
    <row r="51" spans="9:15" ht="30">
      <c r="I51" s="127" t="s">
        <v>544</v>
      </c>
      <c r="J51" s="116" t="s">
        <v>545</v>
      </c>
      <c r="K51" s="205" t="s">
        <v>197</v>
      </c>
      <c r="L51" s="206" t="s">
        <v>546</v>
      </c>
      <c r="M51" s="130">
        <v>30</v>
      </c>
      <c r="N51" s="127" t="s">
        <v>547</v>
      </c>
      <c r="O51" s="207">
        <v>4000000</v>
      </c>
    </row>
    <row r="52" spans="9:15" ht="90">
      <c r="I52" s="116" t="s">
        <v>548</v>
      </c>
      <c r="J52" s="208" t="s">
        <v>549</v>
      </c>
      <c r="K52" s="116" t="s">
        <v>550</v>
      </c>
      <c r="L52" s="116" t="s">
        <v>551</v>
      </c>
      <c r="M52" s="130">
        <v>10</v>
      </c>
      <c r="N52" s="124" t="s">
        <v>543</v>
      </c>
      <c r="O52" s="207">
        <v>6000000</v>
      </c>
    </row>
    <row r="53" spans="9:15" ht="30">
      <c r="I53" s="102" t="s">
        <v>552</v>
      </c>
      <c r="J53" s="209" t="s">
        <v>553</v>
      </c>
      <c r="K53" s="102" t="s">
        <v>554</v>
      </c>
      <c r="L53" s="210" t="s">
        <v>555</v>
      </c>
      <c r="M53" s="134">
        <v>40</v>
      </c>
      <c r="N53" s="116" t="s">
        <v>556</v>
      </c>
      <c r="O53" s="207">
        <v>12000000</v>
      </c>
    </row>
    <row r="54" spans="9:15" ht="30">
      <c r="I54" s="102" t="s">
        <v>552</v>
      </c>
      <c r="J54" s="124" t="s">
        <v>557</v>
      </c>
      <c r="K54" s="102" t="s">
        <v>558</v>
      </c>
      <c r="L54" s="210" t="s">
        <v>555</v>
      </c>
      <c r="M54" s="125">
        <v>30</v>
      </c>
      <c r="N54" s="116" t="s">
        <v>556</v>
      </c>
      <c r="O54" s="207">
        <v>9000000</v>
      </c>
    </row>
    <row r="55" spans="9:15" ht="60">
      <c r="I55" s="102" t="s">
        <v>552</v>
      </c>
      <c r="J55" s="124" t="s">
        <v>559</v>
      </c>
      <c r="K55" s="102" t="s">
        <v>560</v>
      </c>
      <c r="L55" s="210" t="s">
        <v>555</v>
      </c>
      <c r="M55" s="125">
        <v>40</v>
      </c>
      <c r="N55" s="116" t="s">
        <v>556</v>
      </c>
      <c r="O55" s="207">
        <v>4500000</v>
      </c>
    </row>
    <row r="56" spans="9:15" ht="30">
      <c r="I56" s="102" t="s">
        <v>552</v>
      </c>
      <c r="J56" s="141" t="s">
        <v>561</v>
      </c>
      <c r="K56" s="102" t="s">
        <v>560</v>
      </c>
      <c r="L56" s="210" t="s">
        <v>555</v>
      </c>
      <c r="M56" s="125">
        <v>30</v>
      </c>
      <c r="N56" s="116" t="s">
        <v>556</v>
      </c>
      <c r="O56" s="207">
        <v>4500000</v>
      </c>
    </row>
    <row r="57" spans="9:15" ht="45">
      <c r="I57" s="124" t="s">
        <v>562</v>
      </c>
      <c r="J57" s="141" t="s">
        <v>563</v>
      </c>
      <c r="K57" s="102" t="s">
        <v>564</v>
      </c>
      <c r="L57" s="210" t="s">
        <v>565</v>
      </c>
      <c r="M57" s="125">
        <v>10</v>
      </c>
      <c r="N57" s="124" t="s">
        <v>543</v>
      </c>
      <c r="O57" s="204" t="s">
        <v>569</v>
      </c>
    </row>
    <row r="58" spans="9:15" ht="30">
      <c r="I58" s="124" t="s">
        <v>566</v>
      </c>
      <c r="J58" s="210" t="s">
        <v>567</v>
      </c>
      <c r="K58" s="102" t="s">
        <v>568</v>
      </c>
      <c r="L58" s="211">
        <v>43344</v>
      </c>
      <c r="M58" s="125">
        <v>40</v>
      </c>
      <c r="N58" s="124" t="s">
        <v>543</v>
      </c>
      <c r="O58" s="207">
        <v>1000000</v>
      </c>
    </row>
    <row r="59" spans="9:15" ht="30">
      <c r="I59" s="202" t="s">
        <v>570</v>
      </c>
      <c r="J59" s="105" t="s">
        <v>571</v>
      </c>
      <c r="K59" s="202" t="s">
        <v>572</v>
      </c>
      <c r="L59" s="202" t="s">
        <v>573</v>
      </c>
      <c r="M59" s="106">
        <v>30</v>
      </c>
      <c r="N59" s="116" t="s">
        <v>556</v>
      </c>
      <c r="O59" s="202" t="s">
        <v>574</v>
      </c>
    </row>
    <row r="60" spans="9:15" ht="30">
      <c r="I60" s="202" t="s">
        <v>575</v>
      </c>
      <c r="J60" s="202" t="s">
        <v>576</v>
      </c>
      <c r="K60" s="202" t="s">
        <v>572</v>
      </c>
      <c r="L60" s="213" t="s">
        <v>586</v>
      </c>
      <c r="M60" s="106">
        <v>20</v>
      </c>
      <c r="N60" s="105" t="s">
        <v>577</v>
      </c>
      <c r="O60" s="202" t="s">
        <v>578</v>
      </c>
    </row>
    <row r="61" spans="9:15" ht="30">
      <c r="I61" s="105" t="s">
        <v>579</v>
      </c>
      <c r="J61" s="202" t="s">
        <v>580</v>
      </c>
      <c r="K61" s="202" t="s">
        <v>572</v>
      </c>
      <c r="L61" s="213" t="s">
        <v>586</v>
      </c>
      <c r="M61" s="106">
        <v>30</v>
      </c>
      <c r="N61" s="105" t="s">
        <v>577</v>
      </c>
      <c r="O61" s="202" t="s">
        <v>578</v>
      </c>
    </row>
    <row r="62" spans="9:15" ht="30">
      <c r="I62" s="105" t="s">
        <v>581</v>
      </c>
      <c r="J62" s="105" t="s">
        <v>582</v>
      </c>
      <c r="K62" s="202" t="s">
        <v>572</v>
      </c>
      <c r="L62" s="213" t="s">
        <v>586</v>
      </c>
      <c r="M62" s="106">
        <v>40</v>
      </c>
      <c r="N62" s="105" t="s">
        <v>577</v>
      </c>
      <c r="O62" s="212">
        <v>100000</v>
      </c>
    </row>
    <row r="63" spans="9:15" ht="30">
      <c r="I63" s="202" t="s">
        <v>583</v>
      </c>
      <c r="J63" s="105" t="s">
        <v>584</v>
      </c>
      <c r="K63" s="202" t="s">
        <v>572</v>
      </c>
      <c r="L63" s="213" t="s">
        <v>586</v>
      </c>
      <c r="M63" s="106">
        <v>60</v>
      </c>
      <c r="N63" s="105" t="s">
        <v>585</v>
      </c>
      <c r="O63" s="202" t="s">
        <v>578</v>
      </c>
    </row>
    <row r="64" spans="9:15" ht="30">
      <c r="I64" s="214" t="s">
        <v>587</v>
      </c>
      <c r="J64" s="214" t="s">
        <v>588</v>
      </c>
      <c r="K64" s="214" t="s">
        <v>572</v>
      </c>
      <c r="L64" s="213" t="s">
        <v>586</v>
      </c>
      <c r="M64" s="215">
        <v>5</v>
      </c>
      <c r="N64" s="214" t="s">
        <v>589</v>
      </c>
      <c r="O64" s="216">
        <v>150000</v>
      </c>
    </row>
    <row r="65" spans="9:15" ht="30">
      <c r="I65" s="214" t="s">
        <v>590</v>
      </c>
      <c r="J65" s="214" t="s">
        <v>591</v>
      </c>
      <c r="K65" s="214" t="s">
        <v>572</v>
      </c>
      <c r="L65" s="213" t="s">
        <v>586</v>
      </c>
      <c r="M65" s="215">
        <v>20</v>
      </c>
      <c r="N65" s="105" t="s">
        <v>577</v>
      </c>
      <c r="O65" s="216" t="s">
        <v>578</v>
      </c>
    </row>
    <row r="66" spans="9:15" ht="30">
      <c r="I66" s="214" t="s">
        <v>592</v>
      </c>
      <c r="J66" s="214" t="s">
        <v>593</v>
      </c>
      <c r="K66" s="214" t="s">
        <v>572</v>
      </c>
      <c r="L66" s="213" t="s">
        <v>586</v>
      </c>
      <c r="M66" s="215">
        <v>30</v>
      </c>
      <c r="N66" s="105" t="s">
        <v>577</v>
      </c>
      <c r="O66" s="216" t="s">
        <v>578</v>
      </c>
    </row>
    <row r="67" spans="9:15" ht="30">
      <c r="I67" s="214" t="s">
        <v>594</v>
      </c>
      <c r="J67" s="214" t="s">
        <v>595</v>
      </c>
      <c r="K67" s="214" t="s">
        <v>572</v>
      </c>
      <c r="L67" s="213" t="s">
        <v>586</v>
      </c>
      <c r="M67" s="215">
        <v>20</v>
      </c>
      <c r="N67" s="105" t="s">
        <v>577</v>
      </c>
      <c r="O67" s="216">
        <v>200000</v>
      </c>
    </row>
    <row r="68" spans="9:15" ht="30">
      <c r="I68" s="214" t="s">
        <v>596</v>
      </c>
      <c r="J68" s="214" t="s">
        <v>597</v>
      </c>
      <c r="K68" s="214" t="s">
        <v>572</v>
      </c>
      <c r="L68" s="213" t="s">
        <v>586</v>
      </c>
      <c r="M68" s="215">
        <v>15</v>
      </c>
      <c r="N68" s="214" t="s">
        <v>598</v>
      </c>
      <c r="O68" s="216">
        <v>200000</v>
      </c>
    </row>
    <row r="69" spans="9:15" ht="15">
      <c r="I69" s="371" t="s">
        <v>600</v>
      </c>
      <c r="J69" s="145" t="s">
        <v>257</v>
      </c>
      <c r="K69" s="146">
        <v>10</v>
      </c>
      <c r="L69" s="217"/>
      <c r="M69" s="218"/>
      <c r="N69" s="217"/>
      <c r="O69" s="219"/>
    </row>
    <row r="70" spans="9:15" ht="15">
      <c r="I70" s="372"/>
      <c r="J70" s="122" t="s">
        <v>258</v>
      </c>
      <c r="K70" s="106">
        <v>9</v>
      </c>
      <c r="L70" s="217"/>
      <c r="M70" s="218"/>
      <c r="N70" s="217"/>
      <c r="O70" s="219"/>
    </row>
    <row r="71" spans="9:15" ht="15.75">
      <c r="I71" s="121"/>
      <c r="J71" s="123" t="s">
        <v>259</v>
      </c>
      <c r="K71" s="106">
        <f>K69+K70</f>
        <v>19</v>
      </c>
      <c r="L71" s="217"/>
      <c r="M71" s="218"/>
      <c r="N71" s="217"/>
      <c r="O71" s="219"/>
    </row>
    <row r="72" spans="9:15" ht="15">
      <c r="I72" s="217"/>
      <c r="J72" s="217"/>
      <c r="K72" s="217"/>
      <c r="L72" s="217"/>
      <c r="M72" s="218"/>
      <c r="N72" s="217"/>
      <c r="O72" s="219"/>
    </row>
    <row r="73" spans="9:15" ht="15">
      <c r="I73" s="217"/>
      <c r="J73" s="217"/>
      <c r="K73" s="217"/>
      <c r="L73" s="217"/>
      <c r="M73" s="218"/>
      <c r="N73" s="217"/>
      <c r="O73" s="219"/>
    </row>
    <row r="74" spans="9:15" ht="15">
      <c r="I74" s="220"/>
      <c r="J74" s="220"/>
      <c r="K74" s="220"/>
      <c r="L74" s="220"/>
      <c r="M74" s="221"/>
      <c r="N74" s="220"/>
      <c r="O74" s="222"/>
    </row>
  </sheetData>
  <mergeCells count="32">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A19:G19"/>
    <mergeCell ref="B20:G20"/>
    <mergeCell ref="B21:C21"/>
    <mergeCell ref="D21:E21"/>
    <mergeCell ref="B22:C22"/>
    <mergeCell ref="D22:E22"/>
    <mergeCell ref="I69:I70"/>
    <mergeCell ref="A23:G23"/>
    <mergeCell ref="A24:G25"/>
    <mergeCell ref="A26:H26"/>
    <mergeCell ref="B27:F27"/>
    <mergeCell ref="B28:F28"/>
    <mergeCell ref="I44:I45"/>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formula1>$I$2:$I$8</formula1>
    </dataValidation>
    <dataValidation type="list" allowBlank="1" showInputMessage="1" showErrorMessage="1" sqref="MPQ65520 MZM65520 NJI65520 NTE65520 ODA65520 OMW65520 OWS65520 PGO65520 PQK65520 QAG65520 QKC65520 QTY65520 RDU65520 RNQ65520 RXM65520 SHI65520 SRE65520 TBA65520 TKW65520 TUS65520 UEO65520 UOK65520 UYG65520 VIC65520 VRY65520 WBU65520 WLQ65520 WVM65520 E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E196592 JA196592 SW196592 ACS196592 AMO196592 AWK196592 BGG196592 BQC196592">
      <formula1>$I$2:$I$8</formula1>
    </dataValidation>
    <dataValidation type="list" allowBlank="1" showInputMessage="1" showErrorMessage="1" sqref="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E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formula1>$I$2:$I$8</formula1>
    </dataValidation>
    <dataValidation type="list" allowBlank="1" showInputMessage="1" showErrorMessage="1" sqref="PQK262128 QAG262128 QKC262128 QTY262128 RDU262128 RNQ262128 RXM262128 SHI262128 SRE262128 TBA262128 TKW262128 TUS262128 UEO262128 UOK262128 UYG262128 VIC262128 VRY262128 WBU262128 WLQ262128 WVM262128 E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E393200 JA393200 SW393200 ACS393200 AMO393200 AWK393200 BGG393200 BQC393200 BZY393200 CJU393200 CTQ393200 DDM393200 DNI393200 DXE393200 EHA393200 EQW393200">
      <formula1>$I$2:$I$8</formula1>
    </dataValidation>
    <dataValidation type="list" allowBlank="1" showInputMessage="1" showErrorMessage="1" sqref="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E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formula1>$I$2:$I$8</formula1>
    </dataValidation>
    <dataValidation type="list" allowBlank="1" showInputMessage="1" showErrorMessage="1" sqref="SRE458736 TBA458736 TKW458736 TUS458736 UEO458736 UOK458736 UYG458736 VIC458736 VRY458736 WBU458736 WLQ458736 WVM458736 E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E589808 JA589808 SW589808 ACS589808 AMO589808 AWK589808 BGG589808 BQC589808 BZY589808 CJU589808 CTQ589808 DDM589808 DNI589808 DXE589808 EHA589808 EQW589808 FAS589808 FKO589808 FUK589808 GEG589808 GOC589808 GXY589808 HHU589808 HRQ589808">
      <formula1>$I$2:$I$8</formula1>
    </dataValidation>
    <dataValidation type="list" allowBlank="1" showInputMessage="1" showErrorMessage="1" sqref="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E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formula1>$I$2:$I$8</formula1>
    </dataValidation>
    <dataValidation type="list" allowBlank="1" showInputMessage="1" showErrorMessage="1" sqref="VRY655344 WBU655344 WLQ655344 WVM655344 E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E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formula1>$I$2:$I$8</formula1>
    </dataValidation>
    <dataValidation type="list" allowBlank="1" showInputMessage="1" showErrorMessage="1" sqref="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E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E917488 JA917488 SW917488 ACS917488">
      <formula1>$I$2:$I$8</formula1>
    </dataValidation>
    <dataValidation type="list" allowBlank="1" showInputMessage="1" showErrorMessage="1" sqref="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E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formula1>$I$2:$I$8</formula1>
    </dataValidation>
    <dataValidation type="list" allowBlank="1" showInputMessage="1" showErrorMessage="1" sqref="ODA983024 OMW983024 OWS983024 PGO983024 PQK983024 QAG983024 QKC983024 QTY983024 RDU983024 RNQ983024 RXM983024 SHI983024 SRE983024 TBA983024 TKW983024 TUS983024 UEO983024 UOK983024 UYG983024 VIC983024 VRY983024 WBU983024 WLQ983024 WVM983024">
      <formula1>$I$2:$I$8</formula1>
    </dataValidation>
  </dataValidations>
  <hyperlinks>
    <hyperlink ref="A8" location="'Consolidado 2017'!A1" display="'Consolidado 2017'!A1"/>
    <hyperlink ref="J34" r:id="rId1" display="http://www.philipphutter.com/"/>
  </hyperlinks>
  <printOptions/>
  <pageMargins left="0.7" right="0.7" top="0.75" bottom="0.75" header="0.3" footer="0.3"/>
  <pageSetup horizontalDpi="600" verticalDpi="600" orientation="portrait" r:id="rId5"/>
  <drawing r:id="rId4"/>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00102615356"/>
  </sheetPr>
  <dimension ref="A1:Z12"/>
  <sheetViews>
    <sheetView workbookViewId="0" topLeftCell="A1">
      <selection activeCell="A1" sqref="A1:B6"/>
    </sheetView>
  </sheetViews>
  <sheetFormatPr defaultColWidth="14.421875" defaultRowHeight="15"/>
  <cols>
    <col min="1" max="3" width="23.7109375" style="48" customWidth="1"/>
    <col min="4" max="4" width="33.140625" style="48" customWidth="1"/>
    <col min="5" max="5" width="28.00390625" style="48" customWidth="1"/>
    <col min="6" max="26" width="23.7109375" style="48" customWidth="1"/>
    <col min="27" max="16384" width="14.421875" style="48" customWidth="1"/>
  </cols>
  <sheetData>
    <row r="1" spans="1:26" s="404" customFormat="1" ht="15.75" customHeight="1">
      <c r="A1" s="398"/>
      <c r="B1" s="399"/>
      <c r="C1" s="400" t="s">
        <v>0</v>
      </c>
      <c r="D1" s="401"/>
      <c r="E1" s="401"/>
      <c r="F1" s="401"/>
      <c r="G1" s="401"/>
      <c r="H1" s="402"/>
      <c r="I1" s="402"/>
      <c r="J1" s="402"/>
      <c r="K1" s="402"/>
      <c r="L1" s="402"/>
      <c r="M1" s="402"/>
      <c r="N1" s="402"/>
      <c r="O1" s="402"/>
      <c r="P1" s="402"/>
      <c r="Q1" s="402"/>
      <c r="R1" s="402"/>
      <c r="S1" s="402"/>
      <c r="T1" s="402"/>
      <c r="U1" s="403"/>
      <c r="V1" s="403"/>
      <c r="W1" s="403"/>
      <c r="X1" s="403"/>
      <c r="Y1" s="403"/>
      <c r="Z1" s="403"/>
    </row>
    <row r="2" spans="1:26" s="404" customFormat="1" ht="15.75" customHeight="1">
      <c r="A2" s="405"/>
      <c r="B2" s="399"/>
      <c r="C2" s="400" t="s">
        <v>1</v>
      </c>
      <c r="D2" s="401"/>
      <c r="E2" s="401"/>
      <c r="F2" s="401"/>
      <c r="G2" s="401"/>
      <c r="H2" s="402"/>
      <c r="I2" s="402"/>
      <c r="J2" s="402"/>
      <c r="K2" s="402"/>
      <c r="L2" s="402"/>
      <c r="M2" s="402"/>
      <c r="N2" s="402"/>
      <c r="O2" s="402"/>
      <c r="P2" s="402"/>
      <c r="Q2" s="402"/>
      <c r="R2" s="402"/>
      <c r="S2" s="402"/>
      <c r="T2" s="402"/>
      <c r="U2" s="403"/>
      <c r="V2" s="403"/>
      <c r="W2" s="403"/>
      <c r="X2" s="403"/>
      <c r="Y2" s="403"/>
      <c r="Z2" s="403"/>
    </row>
    <row r="3" spans="1:26" s="404" customFormat="1" ht="15.75" customHeight="1">
      <c r="A3" s="405"/>
      <c r="B3" s="399"/>
      <c r="C3" s="406"/>
      <c r="D3" s="407"/>
      <c r="E3" s="408"/>
      <c r="F3" s="408"/>
      <c r="G3" s="408"/>
      <c r="H3" s="402"/>
      <c r="I3" s="402"/>
      <c r="J3" s="402"/>
      <c r="K3" s="402"/>
      <c r="L3" s="402"/>
      <c r="M3" s="402"/>
      <c r="N3" s="402"/>
      <c r="O3" s="402"/>
      <c r="P3" s="402"/>
      <c r="Q3" s="402"/>
      <c r="R3" s="402"/>
      <c r="S3" s="402"/>
      <c r="T3" s="402"/>
      <c r="U3" s="403"/>
      <c r="V3" s="403"/>
      <c r="W3" s="403"/>
      <c r="X3" s="403"/>
      <c r="Y3" s="403"/>
      <c r="Z3" s="403"/>
    </row>
    <row r="4" spans="1:26" s="404" customFormat="1" ht="15.75" customHeight="1">
      <c r="A4" s="405"/>
      <c r="B4" s="399"/>
      <c r="C4" s="400" t="s">
        <v>2</v>
      </c>
      <c r="D4" s="401"/>
      <c r="E4" s="401"/>
      <c r="F4" s="401"/>
      <c r="G4" s="401"/>
      <c r="H4" s="402"/>
      <c r="I4" s="402"/>
      <c r="J4" s="402"/>
      <c r="K4" s="402"/>
      <c r="L4" s="402"/>
      <c r="M4" s="402"/>
      <c r="N4" s="402"/>
      <c r="O4" s="402"/>
      <c r="P4" s="402"/>
      <c r="Q4" s="402"/>
      <c r="R4" s="402"/>
      <c r="S4" s="402"/>
      <c r="T4" s="402"/>
      <c r="U4" s="403"/>
      <c r="V4" s="403"/>
      <c r="W4" s="403"/>
      <c r="X4" s="403"/>
      <c r="Y4" s="403"/>
      <c r="Z4" s="403"/>
    </row>
    <row r="5" spans="1:26" s="404" customFormat="1" ht="15.75" customHeight="1">
      <c r="A5" s="405"/>
      <c r="B5" s="399"/>
      <c r="C5" s="400" t="s">
        <v>954</v>
      </c>
      <c r="D5" s="401"/>
      <c r="E5" s="401"/>
      <c r="F5" s="401"/>
      <c r="G5" s="401"/>
      <c r="H5" s="402"/>
      <c r="I5" s="402"/>
      <c r="J5" s="402"/>
      <c r="K5" s="402"/>
      <c r="L5" s="402"/>
      <c r="M5" s="402"/>
      <c r="N5" s="402"/>
      <c r="O5" s="402"/>
      <c r="P5" s="402"/>
      <c r="Q5" s="402"/>
      <c r="R5" s="402"/>
      <c r="S5" s="402"/>
      <c r="T5" s="402"/>
      <c r="U5" s="403"/>
      <c r="V5" s="403"/>
      <c r="W5" s="403"/>
      <c r="X5" s="403"/>
      <c r="Y5" s="403"/>
      <c r="Z5" s="403"/>
    </row>
    <row r="6" spans="1:26" s="404" customFormat="1" ht="15.75" customHeight="1">
      <c r="A6" s="409"/>
      <c r="B6" s="399"/>
      <c r="C6" s="410" t="s">
        <v>955</v>
      </c>
      <c r="D6" s="411"/>
      <c r="E6" s="411"/>
      <c r="F6" s="411"/>
      <c r="G6" s="411"/>
      <c r="H6" s="402"/>
      <c r="I6" s="402"/>
      <c r="J6" s="402"/>
      <c r="K6" s="402"/>
      <c r="L6" s="402"/>
      <c r="M6" s="402"/>
      <c r="N6" s="402"/>
      <c r="O6" s="402"/>
      <c r="P6" s="402"/>
      <c r="Q6" s="402"/>
      <c r="R6" s="402"/>
      <c r="S6" s="402"/>
      <c r="T6" s="402"/>
      <c r="U6" s="403"/>
      <c r="V6" s="403"/>
      <c r="W6" s="403"/>
      <c r="X6" s="403"/>
      <c r="Y6" s="403"/>
      <c r="Z6" s="403"/>
    </row>
    <row r="7" spans="1:22" s="4" customFormat="1" ht="51.75" customHeight="1">
      <c r="A7" s="1" t="s">
        <v>3</v>
      </c>
      <c r="B7" s="1" t="s">
        <v>4</v>
      </c>
      <c r="C7" s="2" t="s">
        <v>5</v>
      </c>
      <c r="D7" s="2" t="s">
        <v>6</v>
      </c>
      <c r="E7" s="2" t="s">
        <v>7</v>
      </c>
      <c r="F7" s="2" t="s">
        <v>8</v>
      </c>
      <c r="G7" s="2" t="s">
        <v>9</v>
      </c>
      <c r="H7" s="1" t="s">
        <v>10</v>
      </c>
      <c r="I7" s="1"/>
      <c r="J7" s="1"/>
      <c r="K7" s="1"/>
      <c r="L7" s="1"/>
      <c r="M7" s="1"/>
      <c r="N7" s="1"/>
      <c r="O7" s="1"/>
      <c r="P7" s="1"/>
      <c r="Q7" s="1"/>
      <c r="R7" s="1"/>
      <c r="S7" s="1"/>
      <c r="T7" s="1" t="s">
        <v>11</v>
      </c>
      <c r="U7" s="3"/>
      <c r="V7" s="3"/>
    </row>
    <row r="8" spans="1:22" s="4" customFormat="1" ht="34.5" customHeight="1">
      <c r="A8" s="1"/>
      <c r="B8" s="1"/>
      <c r="C8" s="1"/>
      <c r="D8" s="1"/>
      <c r="E8" s="1"/>
      <c r="F8" s="1"/>
      <c r="G8" s="1"/>
      <c r="H8" s="1" t="s">
        <v>12</v>
      </c>
      <c r="I8" s="1" t="s">
        <v>13</v>
      </c>
      <c r="J8" s="1" t="s">
        <v>14</v>
      </c>
      <c r="K8" s="1" t="s">
        <v>15</v>
      </c>
      <c r="L8" s="1" t="s">
        <v>16</v>
      </c>
      <c r="M8" s="1" t="s">
        <v>17</v>
      </c>
      <c r="N8" s="1" t="s">
        <v>18</v>
      </c>
      <c r="O8" s="1" t="s">
        <v>19</v>
      </c>
      <c r="P8" s="1" t="s">
        <v>20</v>
      </c>
      <c r="Q8" s="1" t="s">
        <v>21</v>
      </c>
      <c r="R8" s="1" t="s">
        <v>22</v>
      </c>
      <c r="S8" s="1" t="s">
        <v>23</v>
      </c>
      <c r="T8" s="1"/>
      <c r="U8" s="5"/>
      <c r="V8" s="5"/>
    </row>
    <row r="9" spans="1:22" s="4" customFormat="1" ht="114.75" customHeight="1">
      <c r="A9" s="332" t="s">
        <v>24</v>
      </c>
      <c r="B9" s="6" t="s">
        <v>25</v>
      </c>
      <c r="C9" s="68" t="s">
        <v>26</v>
      </c>
      <c r="D9" s="7" t="s">
        <v>142</v>
      </c>
      <c r="E9" s="7" t="s">
        <v>28</v>
      </c>
      <c r="F9" s="7" t="s">
        <v>192</v>
      </c>
      <c r="G9" s="11">
        <v>0.7</v>
      </c>
      <c r="H9" s="8"/>
      <c r="I9" s="7"/>
      <c r="J9" s="7"/>
      <c r="K9" s="9"/>
      <c r="L9" s="7"/>
      <c r="M9" s="7"/>
      <c r="N9" s="12">
        <f>'Satisfacción del Cliente 2016'!C23</f>
        <v>0.7432242990654205</v>
      </c>
      <c r="O9" s="7"/>
      <c r="P9" s="7"/>
      <c r="Q9" s="9"/>
      <c r="R9" s="7"/>
      <c r="S9" s="7"/>
      <c r="T9" s="10"/>
      <c r="U9" s="5"/>
      <c r="V9" s="5"/>
    </row>
    <row r="10" spans="1:22" s="4" customFormat="1" ht="157.5" customHeight="1">
      <c r="A10" s="333"/>
      <c r="B10" s="7"/>
      <c r="C10" s="68" t="s">
        <v>30</v>
      </c>
      <c r="D10" s="7" t="s">
        <v>31</v>
      </c>
      <c r="E10" s="7" t="s">
        <v>32</v>
      </c>
      <c r="F10" s="7" t="s">
        <v>191</v>
      </c>
      <c r="G10" s="11">
        <v>0.8</v>
      </c>
      <c r="H10" s="12">
        <f>'Cumpl. Plan Desarrollo 2016'!D22</f>
        <v>0.7532467532467533</v>
      </c>
      <c r="I10" s="7"/>
      <c r="J10" s="7"/>
      <c r="K10" s="9"/>
      <c r="L10" s="12">
        <f>'Cumpl. Plan Desarrollo 2016'!D23</f>
        <v>0.7325581395348837</v>
      </c>
      <c r="M10" s="7"/>
      <c r="N10" s="13"/>
      <c r="O10" s="7"/>
      <c r="P10" s="12">
        <f>'Cumpl. Plan Desarrollo 2016'!D24</f>
        <v>0.768595041322314</v>
      </c>
      <c r="Q10" s="9"/>
      <c r="R10" s="7"/>
      <c r="S10" s="7"/>
      <c r="T10" s="10"/>
      <c r="U10" s="5"/>
      <c r="V10" s="5"/>
    </row>
    <row r="11" spans="1:22" s="4" customFormat="1" ht="114.75" customHeight="1">
      <c r="A11" s="333"/>
      <c r="B11" s="7"/>
      <c r="C11" s="68" t="s">
        <v>34</v>
      </c>
      <c r="D11" s="7" t="s">
        <v>35</v>
      </c>
      <c r="E11" s="7" t="s">
        <v>36</v>
      </c>
      <c r="F11" s="7" t="s">
        <v>41</v>
      </c>
      <c r="G11" s="11">
        <v>0.8</v>
      </c>
      <c r="H11" s="14" t="e">
        <f>'[1]Efectividad en la ges.proyectos'!B18</f>
        <v>#REF!</v>
      </c>
      <c r="I11" s="7"/>
      <c r="J11" s="7"/>
      <c r="K11" s="9"/>
      <c r="L11" s="7"/>
      <c r="M11" s="7"/>
      <c r="N11" s="7"/>
      <c r="O11" s="7"/>
      <c r="P11" s="7"/>
      <c r="Q11" s="9"/>
      <c r="R11" s="7"/>
      <c r="S11" s="7"/>
      <c r="T11" s="10"/>
      <c r="U11" s="5"/>
      <c r="V11" s="5"/>
    </row>
    <row r="12" spans="1:20" s="21" customFormat="1" ht="228" customHeight="1">
      <c r="A12" s="334"/>
      <c r="B12" s="15" t="s">
        <v>37</v>
      </c>
      <c r="C12" s="69" t="s">
        <v>38</v>
      </c>
      <c r="D12" s="16" t="s">
        <v>39</v>
      </c>
      <c r="E12" s="16" t="s">
        <v>40</v>
      </c>
      <c r="F12" s="17" t="s">
        <v>41</v>
      </c>
      <c r="G12" s="18" t="s">
        <v>524</v>
      </c>
      <c r="H12" s="19">
        <f>'Gestión de Intercambios 2016'!K47</f>
        <v>12</v>
      </c>
      <c r="I12" s="20"/>
      <c r="J12" s="7"/>
      <c r="K12" s="7"/>
      <c r="L12" s="9"/>
      <c r="M12" s="7"/>
      <c r="N12" s="7"/>
      <c r="O12" s="7"/>
      <c r="P12" s="7"/>
      <c r="Q12" s="7"/>
      <c r="R12" s="9"/>
      <c r="S12" s="19">
        <f>'Gestión de Intercambios 2016'!K66</f>
        <v>12</v>
      </c>
      <c r="T12" s="20"/>
    </row>
    <row r="13" s="67" customFormat="1" ht="15"/>
  </sheetData>
  <mergeCells count="7">
    <mergeCell ref="C4:G4"/>
    <mergeCell ref="C5:G5"/>
    <mergeCell ref="C6:G6"/>
    <mergeCell ref="A9:A12"/>
    <mergeCell ref="A1:B6"/>
    <mergeCell ref="C2:G2"/>
    <mergeCell ref="C1:G1"/>
  </mergeCells>
  <hyperlinks>
    <hyperlink ref="C9" location="'Satisfacción del Cliente 2016'!A1" display="Satisfacción del cliente"/>
    <hyperlink ref="C10" location="'Cumpl. Plan Desarrollo 2016'!A1" display="Cumplimiento del plan de desarrollo"/>
    <hyperlink ref="C11" location="'Efectiv. en la Ges. Proy.2016'!A1" display="Efectividad en la gestión de proyectos"/>
    <hyperlink ref="C12" location="'Gestión de Intercambios 2016'!A1" display="Gestión de intercambios "/>
  </hyperlinks>
  <printOptions/>
  <pageMargins left="0.7" right="0.7" top="0.75" bottom="0.75" header="0.3" footer="0.3"/>
  <pageSetup horizontalDpi="600" verticalDpi="600" orientation="portrait" r:id="rId4"/>
  <drawing r:id="rId3"/>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00102615356"/>
  </sheetPr>
  <dimension ref="A1:BJ56"/>
  <sheetViews>
    <sheetView workbookViewId="0" topLeftCell="A1">
      <selection activeCell="C55" sqref="C55"/>
    </sheetView>
  </sheetViews>
  <sheetFormatPr defaultColWidth="11.421875" defaultRowHeight="15"/>
  <cols>
    <col min="1" max="1" width="33.421875" style="23" customWidth="1"/>
    <col min="2" max="2" width="11.421875" style="23" customWidth="1"/>
    <col min="3" max="3" width="24.28125" style="23" customWidth="1"/>
    <col min="4" max="4" width="13.7109375" style="23" customWidth="1"/>
    <col min="5" max="5" width="14.28125" style="23" customWidth="1"/>
    <col min="6" max="6" width="12.57421875" style="23" customWidth="1"/>
    <col min="7" max="7" width="11.00390625" style="23" bestFit="1" customWidth="1"/>
    <col min="8" max="8" width="14.7109375" style="23" customWidth="1"/>
    <col min="9" max="9" width="52.8515625" style="23" customWidth="1"/>
    <col min="10" max="14" width="5.7109375" style="23" customWidth="1"/>
    <col min="15" max="15" width="6.71093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24.28125" style="23" customWidth="1"/>
    <col min="260" max="260" width="13.71093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70" width="5.7109375" style="23" customWidth="1"/>
    <col min="271" max="271" width="6.71093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24.28125" style="23" customWidth="1"/>
    <col min="516" max="516" width="13.71093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6" width="5.7109375" style="23" customWidth="1"/>
    <col min="527" max="527" width="6.71093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24.28125" style="23" customWidth="1"/>
    <col min="772" max="772" width="13.71093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82" width="5.7109375" style="23" customWidth="1"/>
    <col min="783" max="783" width="6.71093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24.28125" style="23" customWidth="1"/>
    <col min="1028" max="1028" width="13.71093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8" width="5.7109375" style="23" customWidth="1"/>
    <col min="1039" max="1039" width="6.71093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24.28125" style="23" customWidth="1"/>
    <col min="1284" max="1284" width="13.71093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4" width="5.7109375" style="23" customWidth="1"/>
    <col min="1295" max="1295" width="6.71093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24.28125" style="23" customWidth="1"/>
    <col min="1540" max="1540" width="13.71093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50" width="5.7109375" style="23" customWidth="1"/>
    <col min="1551" max="1551" width="6.71093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24.28125" style="23" customWidth="1"/>
    <col min="1796" max="1796" width="13.71093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6" width="5.7109375" style="23" customWidth="1"/>
    <col min="1807" max="1807" width="6.71093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24.28125" style="23" customWidth="1"/>
    <col min="2052" max="2052" width="13.71093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62" width="5.7109375" style="23" customWidth="1"/>
    <col min="2063" max="2063" width="6.71093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24.28125" style="23" customWidth="1"/>
    <col min="2308" max="2308" width="13.71093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8" width="5.7109375" style="23" customWidth="1"/>
    <col min="2319" max="2319" width="6.71093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24.28125" style="23" customWidth="1"/>
    <col min="2564" max="2564" width="13.71093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4" width="5.7109375" style="23" customWidth="1"/>
    <col min="2575" max="2575" width="6.71093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24.28125" style="23" customWidth="1"/>
    <col min="2820" max="2820" width="13.71093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30" width="5.7109375" style="23" customWidth="1"/>
    <col min="2831" max="2831" width="6.71093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24.28125" style="23" customWidth="1"/>
    <col min="3076" max="3076" width="13.71093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6" width="5.7109375" style="23" customWidth="1"/>
    <col min="3087" max="3087" width="6.71093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24.28125" style="23" customWidth="1"/>
    <col min="3332" max="3332" width="13.71093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42" width="5.7109375" style="23" customWidth="1"/>
    <col min="3343" max="3343" width="6.71093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24.28125" style="23" customWidth="1"/>
    <col min="3588" max="3588" width="13.71093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8" width="5.7109375" style="23" customWidth="1"/>
    <col min="3599" max="3599" width="6.71093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24.28125" style="23" customWidth="1"/>
    <col min="3844" max="3844" width="13.71093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4" width="5.7109375" style="23" customWidth="1"/>
    <col min="3855" max="3855" width="6.71093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24.28125" style="23" customWidth="1"/>
    <col min="4100" max="4100" width="13.71093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10" width="5.7109375" style="23" customWidth="1"/>
    <col min="4111" max="4111" width="6.71093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24.28125" style="23" customWidth="1"/>
    <col min="4356" max="4356" width="13.71093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6" width="5.7109375" style="23" customWidth="1"/>
    <col min="4367" max="4367" width="6.71093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24.28125" style="23" customWidth="1"/>
    <col min="4612" max="4612" width="13.71093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22" width="5.7109375" style="23" customWidth="1"/>
    <col min="4623" max="4623" width="6.71093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24.28125" style="23" customWidth="1"/>
    <col min="4868" max="4868" width="13.71093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8" width="5.7109375" style="23" customWidth="1"/>
    <col min="4879" max="4879" width="6.71093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24.28125" style="23" customWidth="1"/>
    <col min="5124" max="5124" width="13.71093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4" width="5.7109375" style="23" customWidth="1"/>
    <col min="5135" max="5135" width="6.71093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24.28125" style="23" customWidth="1"/>
    <col min="5380" max="5380" width="13.71093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90" width="5.7109375" style="23" customWidth="1"/>
    <col min="5391" max="5391" width="6.71093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24.28125" style="23" customWidth="1"/>
    <col min="5636" max="5636" width="13.71093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6" width="5.7109375" style="23" customWidth="1"/>
    <col min="5647" max="5647" width="6.71093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24.28125" style="23" customWidth="1"/>
    <col min="5892" max="5892" width="13.71093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902" width="5.7109375" style="23" customWidth="1"/>
    <col min="5903" max="5903" width="6.71093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24.28125" style="23" customWidth="1"/>
    <col min="6148" max="6148" width="13.71093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8" width="5.7109375" style="23" customWidth="1"/>
    <col min="6159" max="6159" width="6.71093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24.28125" style="23" customWidth="1"/>
    <col min="6404" max="6404" width="13.71093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4" width="5.7109375" style="23" customWidth="1"/>
    <col min="6415" max="6415" width="6.71093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24.28125" style="23" customWidth="1"/>
    <col min="6660" max="6660" width="13.71093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70" width="5.7109375" style="23" customWidth="1"/>
    <col min="6671" max="6671" width="6.71093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24.28125" style="23" customWidth="1"/>
    <col min="6916" max="6916" width="13.71093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6" width="5.7109375" style="23" customWidth="1"/>
    <col min="6927" max="6927" width="6.71093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24.28125" style="23" customWidth="1"/>
    <col min="7172" max="7172" width="13.71093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82" width="5.7109375" style="23" customWidth="1"/>
    <col min="7183" max="7183" width="6.71093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24.28125" style="23" customWidth="1"/>
    <col min="7428" max="7428" width="13.71093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8" width="5.7109375" style="23" customWidth="1"/>
    <col min="7439" max="7439" width="6.71093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24.28125" style="23" customWidth="1"/>
    <col min="7684" max="7684" width="13.71093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4" width="5.7109375" style="23" customWidth="1"/>
    <col min="7695" max="7695" width="6.71093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24.28125" style="23" customWidth="1"/>
    <col min="7940" max="7940" width="13.71093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50" width="5.7109375" style="23" customWidth="1"/>
    <col min="7951" max="7951" width="6.71093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24.28125" style="23" customWidth="1"/>
    <col min="8196" max="8196" width="13.71093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6" width="5.7109375" style="23" customWidth="1"/>
    <col min="8207" max="8207" width="6.71093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24.28125" style="23" customWidth="1"/>
    <col min="8452" max="8452" width="13.71093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62" width="5.7109375" style="23" customWidth="1"/>
    <col min="8463" max="8463" width="6.71093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24.28125" style="23" customWidth="1"/>
    <col min="8708" max="8708" width="13.71093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8" width="5.7109375" style="23" customWidth="1"/>
    <col min="8719" max="8719" width="6.71093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24.28125" style="23" customWidth="1"/>
    <col min="8964" max="8964" width="13.71093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4" width="5.7109375" style="23" customWidth="1"/>
    <col min="8975" max="8975" width="6.71093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24.28125" style="23" customWidth="1"/>
    <col min="9220" max="9220" width="13.71093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30" width="5.7109375" style="23" customWidth="1"/>
    <col min="9231" max="9231" width="6.71093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24.28125" style="23" customWidth="1"/>
    <col min="9476" max="9476" width="13.71093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6" width="5.7109375" style="23" customWidth="1"/>
    <col min="9487" max="9487" width="6.71093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24.28125" style="23" customWidth="1"/>
    <col min="9732" max="9732" width="13.71093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42" width="5.7109375" style="23" customWidth="1"/>
    <col min="9743" max="9743" width="6.71093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24.28125" style="23" customWidth="1"/>
    <col min="9988" max="9988" width="13.71093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8" width="5.7109375" style="23" customWidth="1"/>
    <col min="9999" max="9999" width="6.71093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24.28125" style="23" customWidth="1"/>
    <col min="10244" max="10244" width="13.71093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4" width="5.7109375" style="23" customWidth="1"/>
    <col min="10255" max="10255" width="6.71093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24.28125" style="23" customWidth="1"/>
    <col min="10500" max="10500" width="13.71093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10" width="5.7109375" style="23" customWidth="1"/>
    <col min="10511" max="10511" width="6.71093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24.28125" style="23" customWidth="1"/>
    <col min="10756" max="10756" width="13.71093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6" width="5.7109375" style="23" customWidth="1"/>
    <col min="10767" max="10767" width="6.71093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24.28125" style="23" customWidth="1"/>
    <col min="11012" max="11012" width="13.71093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22" width="5.7109375" style="23" customWidth="1"/>
    <col min="11023" max="11023" width="6.71093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24.28125" style="23" customWidth="1"/>
    <col min="11268" max="11268" width="13.71093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8" width="5.7109375" style="23" customWidth="1"/>
    <col min="11279" max="11279" width="6.71093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24.28125" style="23" customWidth="1"/>
    <col min="11524" max="11524" width="13.71093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4" width="5.7109375" style="23" customWidth="1"/>
    <col min="11535" max="11535" width="6.71093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24.28125" style="23" customWidth="1"/>
    <col min="11780" max="11780" width="13.71093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90" width="5.7109375" style="23" customWidth="1"/>
    <col min="11791" max="11791" width="6.71093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24.28125" style="23" customWidth="1"/>
    <col min="12036" max="12036" width="13.71093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6" width="5.7109375" style="23" customWidth="1"/>
    <col min="12047" max="12047" width="6.71093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24.28125" style="23" customWidth="1"/>
    <col min="12292" max="12292" width="13.71093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302" width="5.7109375" style="23" customWidth="1"/>
    <col min="12303" max="12303" width="6.71093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24.28125" style="23" customWidth="1"/>
    <col min="12548" max="12548" width="13.71093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8" width="5.7109375" style="23" customWidth="1"/>
    <col min="12559" max="12559" width="6.71093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24.28125" style="23" customWidth="1"/>
    <col min="12804" max="12804" width="13.71093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4" width="5.7109375" style="23" customWidth="1"/>
    <col min="12815" max="12815" width="6.71093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24.28125" style="23" customWidth="1"/>
    <col min="13060" max="13060" width="13.71093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70" width="5.7109375" style="23" customWidth="1"/>
    <col min="13071" max="13071" width="6.71093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24.28125" style="23" customWidth="1"/>
    <col min="13316" max="13316" width="13.71093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6" width="5.7109375" style="23" customWidth="1"/>
    <col min="13327" max="13327" width="6.71093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24.28125" style="23" customWidth="1"/>
    <col min="13572" max="13572" width="13.71093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82" width="5.7109375" style="23" customWidth="1"/>
    <col min="13583" max="13583" width="6.71093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24.28125" style="23" customWidth="1"/>
    <col min="13828" max="13828" width="13.71093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8" width="5.7109375" style="23" customWidth="1"/>
    <col min="13839" max="13839" width="6.71093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24.28125" style="23" customWidth="1"/>
    <col min="14084" max="14084" width="13.71093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4" width="5.7109375" style="23" customWidth="1"/>
    <col min="14095" max="14095" width="6.71093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24.28125" style="23" customWidth="1"/>
    <col min="14340" max="14340" width="13.71093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50" width="5.7109375" style="23" customWidth="1"/>
    <col min="14351" max="14351" width="6.71093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24.28125" style="23" customWidth="1"/>
    <col min="14596" max="14596" width="13.71093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6" width="5.7109375" style="23" customWidth="1"/>
    <col min="14607" max="14607" width="6.71093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24.28125" style="23" customWidth="1"/>
    <col min="14852" max="14852" width="13.71093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62" width="5.7109375" style="23" customWidth="1"/>
    <col min="14863" max="14863" width="6.71093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24.28125" style="23" customWidth="1"/>
    <col min="15108" max="15108" width="13.71093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8" width="5.7109375" style="23" customWidth="1"/>
    <col min="15119" max="15119" width="6.71093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24.28125" style="23" customWidth="1"/>
    <col min="15364" max="15364" width="13.71093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4" width="5.7109375" style="23" customWidth="1"/>
    <col min="15375" max="15375" width="6.71093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24.28125" style="23" customWidth="1"/>
    <col min="15620" max="15620" width="13.71093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30" width="5.7109375" style="23" customWidth="1"/>
    <col min="15631" max="15631" width="6.71093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24.28125" style="23" customWidth="1"/>
    <col min="15876" max="15876" width="13.71093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6" width="5.7109375" style="23" customWidth="1"/>
    <col min="15887" max="15887" width="6.71093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24.28125" style="23" customWidth="1"/>
    <col min="16132" max="16132" width="13.71093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42" width="5.7109375" style="23" customWidth="1"/>
    <col min="16143" max="16143" width="6.71093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2.75" customHeight="1">
      <c r="A2" s="342" t="s">
        <v>42</v>
      </c>
      <c r="B2" s="342"/>
      <c r="C2" s="342"/>
      <c r="D2" s="342"/>
      <c r="E2" s="342"/>
      <c r="F2" s="342"/>
      <c r="G2" s="342"/>
      <c r="H2" s="22"/>
    </row>
    <row r="3" spans="1:9" ht="12.75" customHeight="1">
      <c r="A3" s="342"/>
      <c r="B3" s="342"/>
      <c r="C3" s="342"/>
      <c r="D3" s="342"/>
      <c r="E3" s="342"/>
      <c r="F3" s="342"/>
      <c r="G3" s="342"/>
      <c r="H3" s="22"/>
      <c r="I3" s="23" t="s">
        <v>43</v>
      </c>
    </row>
    <row r="4" spans="1:9" ht="12.75" customHeight="1">
      <c r="A4" s="342"/>
      <c r="B4" s="342"/>
      <c r="C4" s="342"/>
      <c r="D4" s="342"/>
      <c r="E4" s="342"/>
      <c r="F4" s="342"/>
      <c r="G4" s="342"/>
      <c r="H4" s="22"/>
      <c r="I4" s="23" t="s">
        <v>44</v>
      </c>
    </row>
    <row r="5" spans="1:9" ht="12.75" customHeight="1">
      <c r="A5" s="342"/>
      <c r="B5" s="342"/>
      <c r="C5" s="342"/>
      <c r="D5" s="342"/>
      <c r="E5" s="342"/>
      <c r="F5" s="342"/>
      <c r="G5" s="342"/>
      <c r="H5" s="22"/>
      <c r="I5" s="23" t="s">
        <v>45</v>
      </c>
    </row>
    <row r="6" spans="1:28" s="25" customFormat="1" ht="15" customHeight="1">
      <c r="A6" s="348" t="s">
        <v>46</v>
      </c>
      <c r="B6" s="348"/>
      <c r="C6" s="348"/>
      <c r="D6" s="348"/>
      <c r="E6" s="348"/>
      <c r="F6" s="348"/>
      <c r="G6" s="348"/>
      <c r="H6" s="22"/>
      <c r="AB6" s="26"/>
    </row>
    <row r="7" spans="1:62" ht="15" customHeight="1">
      <c r="A7" s="59" t="s">
        <v>47</v>
      </c>
      <c r="B7" s="352" t="s">
        <v>48</v>
      </c>
      <c r="C7" s="352"/>
      <c r="D7" s="352"/>
      <c r="E7" s="339" t="s">
        <v>49</v>
      </c>
      <c r="F7" s="339"/>
      <c r="G7" s="339"/>
      <c r="H7" s="22"/>
      <c r="BH7" s="27"/>
      <c r="BI7" s="27"/>
      <c r="BJ7" s="27"/>
    </row>
    <row r="8" spans="1:62" ht="46.5" customHeight="1">
      <c r="A8" s="69" t="str">
        <f>'[1]CCI'!D13</f>
        <v>Satisfacción del cliente</v>
      </c>
      <c r="B8" s="353">
        <f>'Consolidado 2016'!G9</f>
        <v>0.7</v>
      </c>
      <c r="C8" s="353"/>
      <c r="D8" s="353"/>
      <c r="E8" s="350" t="s">
        <v>43</v>
      </c>
      <c r="F8" s="350"/>
      <c r="G8" s="350"/>
      <c r="H8" s="22"/>
      <c r="BH8" s="27"/>
      <c r="BI8" s="49"/>
      <c r="BJ8" s="27"/>
    </row>
    <row r="9" spans="1:62" ht="14.25" customHeight="1">
      <c r="A9" s="339" t="s">
        <v>50</v>
      </c>
      <c r="B9" s="339"/>
      <c r="C9" s="339"/>
      <c r="D9" s="339"/>
      <c r="E9" s="339"/>
      <c r="F9" s="339"/>
      <c r="G9" s="339"/>
      <c r="H9" s="22"/>
      <c r="BH9" s="27"/>
      <c r="BI9" s="50"/>
      <c r="BJ9" s="27"/>
    </row>
    <row r="10" spans="1:62" ht="32.25" customHeight="1">
      <c r="A10" s="351" t="str">
        <f>'Consolidado 2016'!E9</f>
        <v>Medir la percepción del cliente en relacion a los servicios prestados en los diferentes procesos y dependencias de la Institución</v>
      </c>
      <c r="B10" s="351"/>
      <c r="C10" s="351"/>
      <c r="D10" s="351"/>
      <c r="E10" s="351"/>
      <c r="F10" s="351"/>
      <c r="G10" s="351"/>
      <c r="H10" s="22"/>
      <c r="BH10" s="27"/>
      <c r="BI10" s="50"/>
      <c r="BJ10" s="27"/>
    </row>
    <row r="11" spans="1:62" ht="14.25" customHeight="1">
      <c r="A11" s="339" t="s">
        <v>51</v>
      </c>
      <c r="B11" s="339"/>
      <c r="C11" s="339"/>
      <c r="D11" s="339"/>
      <c r="E11" s="339"/>
      <c r="F11" s="339"/>
      <c r="G11" s="339"/>
      <c r="H11" s="22"/>
      <c r="BH11" s="27"/>
      <c r="BI11" s="50"/>
      <c r="BJ11" s="27"/>
    </row>
    <row r="12" spans="1:62" ht="32.25" customHeight="1">
      <c r="A12" s="351" t="str">
        <f>'Consolidado 2016'!D9</f>
        <v>Promedio de los resultados de la Evaluación Institucional (Excelente y Bueno)</v>
      </c>
      <c r="B12" s="351"/>
      <c r="C12" s="351"/>
      <c r="D12" s="351"/>
      <c r="E12" s="351"/>
      <c r="F12" s="351"/>
      <c r="G12" s="351"/>
      <c r="H12" s="22"/>
      <c r="BH12" s="27"/>
      <c r="BI12" s="50"/>
      <c r="BJ12" s="27"/>
    </row>
    <row r="13" spans="1:62" ht="14.25" customHeight="1">
      <c r="A13" s="339" t="s">
        <v>52</v>
      </c>
      <c r="B13" s="339"/>
      <c r="C13" s="339"/>
      <c r="D13" s="352" t="s">
        <v>53</v>
      </c>
      <c r="E13" s="352"/>
      <c r="F13" s="352"/>
      <c r="G13" s="352"/>
      <c r="H13" s="22"/>
      <c r="BH13" s="27"/>
      <c r="BI13" s="50"/>
      <c r="BJ13" s="27"/>
    </row>
    <row r="14" spans="1:62" ht="12.75" customHeight="1">
      <c r="A14" s="347" t="s">
        <v>143</v>
      </c>
      <c r="B14" s="347"/>
      <c r="C14" s="347"/>
      <c r="D14" s="350" t="s">
        <v>29</v>
      </c>
      <c r="E14" s="350"/>
      <c r="F14" s="350"/>
      <c r="G14" s="350"/>
      <c r="H14" s="22"/>
      <c r="BH14" s="27"/>
      <c r="BI14" s="50"/>
      <c r="BJ14" s="27"/>
    </row>
    <row r="15" spans="1:62" ht="22.5" customHeight="1">
      <c r="A15" s="347"/>
      <c r="B15" s="347"/>
      <c r="C15" s="347"/>
      <c r="D15" s="350"/>
      <c r="E15" s="350"/>
      <c r="F15" s="350"/>
      <c r="G15" s="350"/>
      <c r="H15" s="22"/>
      <c r="BH15" s="27"/>
      <c r="BI15" s="50"/>
      <c r="BJ15" s="27"/>
    </row>
    <row r="16" spans="1:62" ht="14.25" customHeight="1">
      <c r="A16" s="339" t="s">
        <v>55</v>
      </c>
      <c r="B16" s="339"/>
      <c r="C16" s="339"/>
      <c r="D16" s="339" t="s">
        <v>56</v>
      </c>
      <c r="E16" s="339"/>
      <c r="F16" s="339"/>
      <c r="G16" s="339"/>
      <c r="H16" s="22"/>
      <c r="BH16" s="27"/>
      <c r="BI16" s="50"/>
      <c r="BJ16" s="27"/>
    </row>
    <row r="17" spans="1:61" ht="21" customHeight="1">
      <c r="A17" s="350" t="str">
        <f>'Consolidado 2016'!F9</f>
        <v>Semestral</v>
      </c>
      <c r="B17" s="350"/>
      <c r="C17" s="350"/>
      <c r="D17" s="350" t="s">
        <v>144</v>
      </c>
      <c r="E17" s="350"/>
      <c r="F17" s="350"/>
      <c r="G17" s="350"/>
      <c r="H17" s="22"/>
      <c r="BI17" s="51"/>
    </row>
    <row r="18" spans="1:8" ht="8.25" customHeight="1">
      <c r="A18" s="350"/>
      <c r="B18" s="350"/>
      <c r="C18" s="350"/>
      <c r="D18" s="350"/>
      <c r="E18" s="350"/>
      <c r="F18" s="350"/>
      <c r="G18" s="350"/>
      <c r="H18" s="22"/>
    </row>
    <row r="19" spans="1:8" ht="14.25" customHeight="1">
      <c r="A19" s="344" t="s">
        <v>58</v>
      </c>
      <c r="B19" s="344"/>
      <c r="C19" s="344"/>
      <c r="D19" s="344"/>
      <c r="E19" s="344"/>
      <c r="F19" s="344"/>
      <c r="G19" s="344"/>
      <c r="H19" s="22"/>
    </row>
    <row r="20" spans="1:8" ht="14.25" customHeight="1">
      <c r="A20" s="28"/>
      <c r="B20" s="28"/>
      <c r="C20" s="28"/>
      <c r="D20" s="28"/>
      <c r="E20" s="28"/>
      <c r="F20" s="28"/>
      <c r="G20" s="28"/>
      <c r="H20" s="22"/>
    </row>
    <row r="21" spans="2:8" s="31" customFormat="1" ht="69" customHeight="1">
      <c r="B21" s="70" t="s">
        <v>60</v>
      </c>
      <c r="C21" s="62" t="s">
        <v>27</v>
      </c>
      <c r="D21" s="64" t="s">
        <v>48</v>
      </c>
      <c r="E21" s="65"/>
      <c r="F21" s="30"/>
      <c r="H21" s="22"/>
    </row>
    <row r="22" spans="2:8" s="31" customFormat="1" ht="42.75" customHeight="1">
      <c r="B22" s="38" t="s">
        <v>434</v>
      </c>
      <c r="C22" s="52"/>
      <c r="D22" s="55"/>
      <c r="E22" s="40"/>
      <c r="F22" s="41"/>
      <c r="H22" s="22"/>
    </row>
    <row r="23" spans="2:8" s="31" customFormat="1" ht="48.75" customHeight="1">
      <c r="B23" s="38" t="s">
        <v>433</v>
      </c>
      <c r="C23" s="55">
        <f>J56</f>
        <v>0.7432242990654205</v>
      </c>
      <c r="D23" s="55">
        <f>B8</f>
        <v>0.7</v>
      </c>
      <c r="E23" s="40"/>
      <c r="F23" s="53"/>
      <c r="H23" s="22"/>
    </row>
    <row r="24" spans="1:8" s="31" customFormat="1" ht="14.25" customHeight="1">
      <c r="A24" s="28"/>
      <c r="B24" s="345"/>
      <c r="C24" s="345"/>
      <c r="D24" s="42"/>
      <c r="E24" s="43"/>
      <c r="F24" s="44"/>
      <c r="H24" s="22"/>
    </row>
    <row r="25" spans="1:8" ht="14.25" customHeight="1">
      <c r="A25" s="346" t="s">
        <v>65</v>
      </c>
      <c r="B25" s="346"/>
      <c r="C25" s="346"/>
      <c r="D25" s="346"/>
      <c r="E25" s="346"/>
      <c r="F25" s="346"/>
      <c r="G25" s="346"/>
      <c r="H25" s="22"/>
    </row>
    <row r="26" spans="1:8" ht="14.25" customHeight="1">
      <c r="A26" s="347"/>
      <c r="B26" s="347"/>
      <c r="C26" s="347"/>
      <c r="D26" s="347"/>
      <c r="E26" s="347"/>
      <c r="F26" s="347"/>
      <c r="G26" s="347"/>
      <c r="H26" s="22"/>
    </row>
    <row r="27" spans="1:8" ht="307.5" customHeight="1">
      <c r="A27" s="347"/>
      <c r="B27" s="347"/>
      <c r="C27" s="347"/>
      <c r="D27" s="347"/>
      <c r="E27" s="347"/>
      <c r="F27" s="347"/>
      <c r="G27" s="347"/>
      <c r="H27" s="22"/>
    </row>
    <row r="28" spans="1:8" ht="15">
      <c r="A28" s="348" t="s">
        <v>66</v>
      </c>
      <c r="B28" s="348"/>
      <c r="C28" s="348"/>
      <c r="D28" s="348"/>
      <c r="E28" s="348"/>
      <c r="F28" s="348"/>
      <c r="G28" s="348"/>
      <c r="H28" s="346"/>
    </row>
    <row r="29" spans="1:8" s="34" customFormat="1" ht="45" customHeight="1">
      <c r="A29" s="64" t="s">
        <v>60</v>
      </c>
      <c r="B29" s="349" t="s">
        <v>67</v>
      </c>
      <c r="C29" s="349"/>
      <c r="D29" s="349"/>
      <c r="E29" s="349"/>
      <c r="F29" s="349"/>
      <c r="G29" s="62" t="s">
        <v>68</v>
      </c>
      <c r="H29" s="62" t="s">
        <v>69</v>
      </c>
    </row>
    <row r="30" spans="1:8" ht="85.5" customHeight="1">
      <c r="A30" s="38" t="s">
        <v>531</v>
      </c>
      <c r="B30" s="343"/>
      <c r="C30" s="343"/>
      <c r="D30" s="343"/>
      <c r="E30" s="343"/>
      <c r="F30" s="343"/>
      <c r="G30" s="36"/>
      <c r="H30" s="64"/>
    </row>
    <row r="31" spans="1:8" ht="409.5" customHeight="1">
      <c r="A31" s="91" t="s">
        <v>238</v>
      </c>
      <c r="B31" s="343" t="s">
        <v>454</v>
      </c>
      <c r="C31" s="343"/>
      <c r="D31" s="343"/>
      <c r="E31" s="343"/>
      <c r="F31" s="343"/>
      <c r="G31" s="35"/>
      <c r="H31" s="35"/>
    </row>
    <row r="32" spans="1:15" ht="20.1" customHeight="1">
      <c r="A32" s="159"/>
      <c r="B32" s="160"/>
      <c r="C32" s="160"/>
      <c r="D32" s="160"/>
      <c r="E32" s="160"/>
      <c r="F32" s="160"/>
      <c r="G32" s="147"/>
      <c r="H32" s="147"/>
      <c r="I32" s="373" t="s">
        <v>432</v>
      </c>
      <c r="J32" s="373"/>
      <c r="K32" s="373"/>
      <c r="L32" s="373"/>
      <c r="M32" s="373"/>
      <c r="N32" s="373"/>
      <c r="O32" s="373"/>
    </row>
    <row r="33" spans="9:15" ht="15">
      <c r="I33" s="391" t="s">
        <v>112</v>
      </c>
      <c r="J33" s="341" t="s">
        <v>113</v>
      </c>
      <c r="K33" s="341"/>
      <c r="L33" s="341"/>
      <c r="M33" s="341"/>
      <c r="N33" s="341"/>
      <c r="O33" s="341"/>
    </row>
    <row r="34" spans="9:15" ht="38.25">
      <c r="I34" s="392"/>
      <c r="J34" s="97" t="s">
        <v>114</v>
      </c>
      <c r="K34" s="97" t="s">
        <v>115</v>
      </c>
      <c r="L34" s="97" t="s">
        <v>116</v>
      </c>
      <c r="M34" s="97" t="s">
        <v>117</v>
      </c>
      <c r="N34" s="97" t="s">
        <v>118</v>
      </c>
      <c r="O34" s="92" t="s">
        <v>119</v>
      </c>
    </row>
    <row r="35" spans="9:15" ht="15">
      <c r="I35" s="47" t="s">
        <v>120</v>
      </c>
      <c r="J35" s="93">
        <v>2</v>
      </c>
      <c r="K35" s="93">
        <v>42</v>
      </c>
      <c r="L35" s="93">
        <v>55</v>
      </c>
      <c r="M35" s="93">
        <v>109</v>
      </c>
      <c r="N35" s="93">
        <v>6</v>
      </c>
      <c r="O35" s="93">
        <f>J35+K35+L35+M35+N35</f>
        <v>214</v>
      </c>
    </row>
    <row r="36" spans="9:15" ht="15">
      <c r="I36" s="47" t="s">
        <v>121</v>
      </c>
      <c r="J36" s="93">
        <v>9</v>
      </c>
      <c r="K36" s="93">
        <v>43</v>
      </c>
      <c r="L36" s="93">
        <v>90</v>
      </c>
      <c r="M36" s="93">
        <v>70</v>
      </c>
      <c r="N36" s="93">
        <v>2</v>
      </c>
      <c r="O36" s="93">
        <f aca="true" t="shared" si="0" ref="O36:O54">J36+K36+L36+M36+N36</f>
        <v>214</v>
      </c>
    </row>
    <row r="37" spans="9:15" ht="25.5">
      <c r="I37" s="38" t="s">
        <v>122</v>
      </c>
      <c r="J37" s="93">
        <v>10</v>
      </c>
      <c r="K37" s="93">
        <v>35</v>
      </c>
      <c r="L37" s="93">
        <v>100</v>
      </c>
      <c r="M37" s="93">
        <v>64</v>
      </c>
      <c r="N37" s="93">
        <v>5</v>
      </c>
      <c r="O37" s="93">
        <f t="shared" si="0"/>
        <v>214</v>
      </c>
    </row>
    <row r="38" spans="9:15" ht="15">
      <c r="I38" s="47" t="s">
        <v>123</v>
      </c>
      <c r="J38" s="93">
        <v>6</v>
      </c>
      <c r="K38" s="93">
        <v>23</v>
      </c>
      <c r="L38" s="93">
        <v>84</v>
      </c>
      <c r="M38" s="93">
        <v>100</v>
      </c>
      <c r="N38" s="93">
        <v>1</v>
      </c>
      <c r="O38" s="93">
        <f t="shared" si="0"/>
        <v>214</v>
      </c>
    </row>
    <row r="39" spans="9:15" ht="25.5">
      <c r="I39" s="38" t="s">
        <v>124</v>
      </c>
      <c r="J39" s="93">
        <v>7</v>
      </c>
      <c r="K39" s="93">
        <v>32</v>
      </c>
      <c r="L39" s="93">
        <v>87</v>
      </c>
      <c r="M39" s="93">
        <v>77</v>
      </c>
      <c r="N39" s="93">
        <v>11</v>
      </c>
      <c r="O39" s="93">
        <f t="shared" si="0"/>
        <v>214</v>
      </c>
    </row>
    <row r="40" spans="9:15" ht="25.5">
      <c r="I40" s="38" t="s">
        <v>125</v>
      </c>
      <c r="J40" s="93">
        <v>16</v>
      </c>
      <c r="K40" s="93">
        <v>55</v>
      </c>
      <c r="L40" s="93">
        <v>80</v>
      </c>
      <c r="M40" s="93">
        <v>61</v>
      </c>
      <c r="N40" s="93">
        <v>2</v>
      </c>
      <c r="O40" s="93">
        <f t="shared" si="0"/>
        <v>214</v>
      </c>
    </row>
    <row r="41" spans="9:15" ht="25.5">
      <c r="I41" s="38" t="s">
        <v>126</v>
      </c>
      <c r="J41" s="93">
        <v>30</v>
      </c>
      <c r="K41" s="93">
        <v>46</v>
      </c>
      <c r="L41" s="93">
        <v>57</v>
      </c>
      <c r="M41" s="93">
        <v>78</v>
      </c>
      <c r="N41" s="93">
        <v>3</v>
      </c>
      <c r="O41" s="93">
        <f t="shared" si="0"/>
        <v>214</v>
      </c>
    </row>
    <row r="42" spans="9:15" ht="25.5">
      <c r="I42" s="38" t="s">
        <v>127</v>
      </c>
      <c r="J42" s="93">
        <v>8</v>
      </c>
      <c r="K42" s="93">
        <v>28</v>
      </c>
      <c r="L42" s="93">
        <v>86</v>
      </c>
      <c r="M42" s="93">
        <v>92</v>
      </c>
      <c r="N42" s="93">
        <v>0</v>
      </c>
      <c r="O42" s="93">
        <f t="shared" si="0"/>
        <v>214</v>
      </c>
    </row>
    <row r="43" spans="9:15" ht="25.5">
      <c r="I43" s="38" t="s">
        <v>128</v>
      </c>
      <c r="J43" s="93">
        <v>26</v>
      </c>
      <c r="K43" s="93">
        <v>47</v>
      </c>
      <c r="L43" s="93">
        <v>95</v>
      </c>
      <c r="M43" s="93">
        <v>42</v>
      </c>
      <c r="N43" s="93">
        <v>4</v>
      </c>
      <c r="O43" s="93">
        <f t="shared" si="0"/>
        <v>214</v>
      </c>
    </row>
    <row r="44" spans="9:15" ht="25.5">
      <c r="I44" s="38" t="s">
        <v>129</v>
      </c>
      <c r="J44" s="93">
        <v>17</v>
      </c>
      <c r="K44" s="93">
        <v>38</v>
      </c>
      <c r="L44" s="93">
        <v>87</v>
      </c>
      <c r="M44" s="93">
        <v>55</v>
      </c>
      <c r="N44" s="93">
        <v>17</v>
      </c>
      <c r="O44" s="93">
        <f t="shared" si="0"/>
        <v>214</v>
      </c>
    </row>
    <row r="45" spans="9:15" ht="25.5">
      <c r="I45" s="38" t="s">
        <v>130</v>
      </c>
      <c r="J45" s="93">
        <v>7</v>
      </c>
      <c r="K45" s="93">
        <v>43</v>
      </c>
      <c r="L45" s="93">
        <v>93</v>
      </c>
      <c r="M45" s="93">
        <v>70</v>
      </c>
      <c r="N45" s="93">
        <v>1</v>
      </c>
      <c r="O45" s="93">
        <f t="shared" si="0"/>
        <v>214</v>
      </c>
    </row>
    <row r="46" spans="9:15" ht="25.5">
      <c r="I46" s="38" t="s">
        <v>131</v>
      </c>
      <c r="J46" s="93">
        <v>19</v>
      </c>
      <c r="K46" s="93">
        <v>49</v>
      </c>
      <c r="L46" s="93">
        <v>90</v>
      </c>
      <c r="M46" s="93">
        <v>55</v>
      </c>
      <c r="N46" s="93">
        <v>1</v>
      </c>
      <c r="O46" s="93">
        <f t="shared" si="0"/>
        <v>214</v>
      </c>
    </row>
    <row r="47" spans="9:15" ht="25.5">
      <c r="I47" s="38" t="s">
        <v>132</v>
      </c>
      <c r="J47" s="93">
        <v>24</v>
      </c>
      <c r="K47" s="93">
        <v>49</v>
      </c>
      <c r="L47" s="93">
        <v>89</v>
      </c>
      <c r="M47" s="93">
        <v>45</v>
      </c>
      <c r="N47" s="93">
        <v>7</v>
      </c>
      <c r="O47" s="93">
        <f t="shared" si="0"/>
        <v>214</v>
      </c>
    </row>
    <row r="48" spans="9:15" ht="25.5">
      <c r="I48" s="38" t="s">
        <v>133</v>
      </c>
      <c r="J48" s="93">
        <v>16</v>
      </c>
      <c r="K48" s="93">
        <v>43</v>
      </c>
      <c r="L48" s="93">
        <v>83</v>
      </c>
      <c r="M48" s="93">
        <v>63</v>
      </c>
      <c r="N48" s="93">
        <v>9</v>
      </c>
      <c r="O48" s="93">
        <f t="shared" si="0"/>
        <v>214</v>
      </c>
    </row>
    <row r="49" spans="9:15" ht="25.5">
      <c r="I49" s="38" t="s">
        <v>134</v>
      </c>
      <c r="J49" s="93">
        <v>11</v>
      </c>
      <c r="K49" s="93">
        <v>37</v>
      </c>
      <c r="L49" s="93">
        <v>98</v>
      </c>
      <c r="M49" s="93">
        <v>65</v>
      </c>
      <c r="N49" s="93">
        <v>3</v>
      </c>
      <c r="O49" s="93">
        <f t="shared" si="0"/>
        <v>214</v>
      </c>
    </row>
    <row r="50" spans="9:15" ht="25.5">
      <c r="I50" s="38" t="s">
        <v>135</v>
      </c>
      <c r="J50" s="93">
        <v>9</v>
      </c>
      <c r="K50" s="93">
        <v>35</v>
      </c>
      <c r="L50" s="93">
        <v>69</v>
      </c>
      <c r="M50" s="93">
        <v>97</v>
      </c>
      <c r="N50" s="93">
        <v>4</v>
      </c>
      <c r="O50" s="93">
        <f t="shared" si="0"/>
        <v>214</v>
      </c>
    </row>
    <row r="51" spans="9:15" ht="25.5">
      <c r="I51" s="38" t="s">
        <v>136</v>
      </c>
      <c r="J51" s="93">
        <v>21</v>
      </c>
      <c r="K51" s="93">
        <v>36</v>
      </c>
      <c r="L51" s="93">
        <v>81</v>
      </c>
      <c r="M51" s="93">
        <v>70</v>
      </c>
      <c r="N51" s="93">
        <v>6</v>
      </c>
      <c r="O51" s="93">
        <f t="shared" si="0"/>
        <v>214</v>
      </c>
    </row>
    <row r="52" spans="9:15" ht="25.5">
      <c r="I52" s="38" t="s">
        <v>137</v>
      </c>
      <c r="J52" s="93">
        <v>2</v>
      </c>
      <c r="K52" s="93">
        <v>12</v>
      </c>
      <c r="L52" s="93">
        <v>82</v>
      </c>
      <c r="M52" s="93">
        <v>113</v>
      </c>
      <c r="N52" s="93">
        <v>5</v>
      </c>
      <c r="O52" s="93">
        <f t="shared" si="0"/>
        <v>214</v>
      </c>
    </row>
    <row r="53" spans="9:15" ht="25.5">
      <c r="I53" s="38" t="s">
        <v>138</v>
      </c>
      <c r="J53" s="93">
        <v>8</v>
      </c>
      <c r="K53" s="93">
        <v>32</v>
      </c>
      <c r="L53" s="93">
        <v>95</v>
      </c>
      <c r="M53" s="93">
        <v>75</v>
      </c>
      <c r="N53" s="93">
        <v>4</v>
      </c>
      <c r="O53" s="93">
        <f t="shared" si="0"/>
        <v>214</v>
      </c>
    </row>
    <row r="54" spans="9:15" ht="25.5">
      <c r="I54" s="38" t="s">
        <v>139</v>
      </c>
      <c r="J54" s="93">
        <v>7</v>
      </c>
      <c r="K54" s="93">
        <v>28</v>
      </c>
      <c r="L54" s="93">
        <v>82</v>
      </c>
      <c r="M54" s="93">
        <v>97</v>
      </c>
      <c r="N54" s="93">
        <v>0</v>
      </c>
      <c r="O54" s="93">
        <f t="shared" si="0"/>
        <v>214</v>
      </c>
    </row>
    <row r="55" spans="9:15" ht="15">
      <c r="I55" s="96" t="s">
        <v>140</v>
      </c>
      <c r="J55" s="95">
        <f>SUM(J35:J54)/20</f>
        <v>12.75</v>
      </c>
      <c r="K55" s="95">
        <f>SUM(K35:K54)/20</f>
        <v>37.65</v>
      </c>
      <c r="L55" s="95">
        <f>SUM(L35:L54)/20</f>
        <v>84.15</v>
      </c>
      <c r="M55" s="95">
        <f>SUM(M35:M54)/20</f>
        <v>74.9</v>
      </c>
      <c r="N55" s="95">
        <f>SUM(N35:N54)/20</f>
        <v>4.55</v>
      </c>
      <c r="O55" s="93">
        <f>J55+K55+L55+M55+N55</f>
        <v>214.00000000000003</v>
      </c>
    </row>
    <row r="56" spans="9:15" ht="15">
      <c r="I56" s="96" t="s">
        <v>141</v>
      </c>
      <c r="J56" s="393">
        <f>((L55+M55)/O55)</f>
        <v>0.7432242990654205</v>
      </c>
      <c r="K56" s="393"/>
      <c r="L56" s="393"/>
      <c r="M56" s="393"/>
      <c r="N56" s="393"/>
      <c r="O56" s="47"/>
    </row>
  </sheetData>
  <mergeCells count="31">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A25:G25"/>
    <mergeCell ref="A26:G27"/>
    <mergeCell ref="A28:H28"/>
    <mergeCell ref="B29:F29"/>
    <mergeCell ref="A19:G19"/>
    <mergeCell ref="B24:C24"/>
    <mergeCell ref="I32:O32"/>
    <mergeCell ref="I33:I34"/>
    <mergeCell ref="J33:O33"/>
    <mergeCell ref="J56:N56"/>
    <mergeCell ref="B30:F30"/>
    <mergeCell ref="B31:F31"/>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303 JA65303 SW65303 ACS65303 AMO65303 AWK65303 BGG65303 BQC65303 BZY65303 CJU65303 CTQ65303 DDM65303 DNI65303 DXE65303 EHA65303 EQW65303 FAS65303 FKO65303 FUK65303 GEG65303 GOC65303 GXY65303 HHU65303 HRQ65303 IBM65303 ILI65303 IVE65303 JFA65303 JOW65303 JYS65303 KIO65303 KSK65303 LCG65303 LMC65303 LVY65303 MFU65303">
      <formula1>$I$2:$I$8</formula1>
    </dataValidation>
    <dataValidation type="list" allowBlank="1" showInputMessage="1" showErrorMessage="1" sqref="MPQ65303 MZM65303 NJI65303 NTE65303 ODA65303 OMW65303 OWS65303 PGO65303 PQK65303 QAG65303 QKC65303 QTY65303 RDU65303 RNQ65303 RXM65303 SHI65303 SRE65303 TBA65303 TKW65303 TUS65303 UEO65303 UOK65303 UYG65303 VIC65303 VRY65303 WBU65303 WLQ65303 WVM65303 E130839 JA130839 SW130839 ACS130839 AMO130839 AWK130839 BGG130839 BQC130839 BZY130839 CJU130839 CTQ130839 DDM130839 DNI130839 DXE130839 EHA130839 EQW130839 FAS130839 FKO130839 FUK130839 GEG130839 GOC130839 GXY130839 HHU130839 HRQ130839 IBM130839 ILI130839 IVE130839 JFA130839 JOW130839 JYS130839 KIO130839 KSK130839 LCG130839 LMC130839 LVY130839 MFU130839 MPQ130839 MZM130839 NJI130839 NTE130839 ODA130839 OMW130839 OWS130839 PGO130839 PQK130839 QAG130839 QKC130839 QTY130839 RDU130839 RNQ130839 RXM130839 SHI130839 SRE130839 TBA130839 TKW130839 TUS130839 UEO130839 UOK130839 UYG130839 VIC130839 VRY130839 WBU130839 WLQ130839 WVM130839 E196375 JA196375 SW196375 ACS196375 AMO196375 AWK196375 BGG196375 BQC196375">
      <formula1>$I$2:$I$8</formula1>
    </dataValidation>
    <dataValidation type="list" allowBlank="1" showInputMessage="1" showErrorMessage="1" sqref="BZY196375 CJU196375 CTQ196375 DDM196375 DNI196375 DXE196375 EHA196375 EQW196375 FAS196375 FKO196375 FUK196375 GEG196375 GOC196375 GXY196375 HHU196375 HRQ196375 IBM196375 ILI196375 IVE196375 JFA196375 JOW196375 JYS196375 KIO196375 KSK196375 LCG196375 LMC196375 LVY196375 MFU196375 MPQ196375 MZM196375 NJI196375 NTE196375 ODA196375 OMW196375 OWS196375 PGO196375 PQK196375 QAG196375 QKC196375 QTY196375 RDU196375 RNQ196375 RXM196375 SHI196375 SRE196375 TBA196375 TKW196375 TUS196375 UEO196375 UOK196375 UYG196375 VIC196375 VRY196375 WBU196375 WLQ196375 WVM196375 E261911 JA261911 SW261911 ACS261911 AMO261911 AWK261911 BGG261911 BQC261911 BZY261911 CJU261911 CTQ261911 DDM261911 DNI261911 DXE261911 EHA261911 EQW261911 FAS261911 FKO261911 FUK261911 GEG261911 GOC261911 GXY261911 HHU261911 HRQ261911 IBM261911 ILI261911 IVE261911 JFA261911 JOW261911 JYS261911 KIO261911 KSK261911 LCG261911 LMC261911 LVY261911 MFU261911 MPQ261911 MZM261911 NJI261911 NTE261911 ODA261911 OMW261911 OWS261911 PGO261911">
      <formula1>$I$2:$I$8</formula1>
    </dataValidation>
    <dataValidation type="list" allowBlank="1" showInputMessage="1" showErrorMessage="1" sqref="PQK261911 QAG261911 QKC261911 QTY261911 RDU261911 RNQ261911 RXM261911 SHI261911 SRE261911 TBA261911 TKW261911 TUS261911 UEO261911 UOK261911 UYG261911 VIC261911 VRY261911 WBU261911 WLQ261911 WVM261911 E327447 JA327447 SW327447 ACS327447 AMO327447 AWK327447 BGG327447 BQC327447 BZY327447 CJU327447 CTQ327447 DDM327447 DNI327447 DXE327447 EHA327447 EQW327447 FAS327447 FKO327447 FUK327447 GEG327447 GOC327447 GXY327447 HHU327447 HRQ327447 IBM327447 ILI327447 IVE327447 JFA327447 JOW327447 JYS327447 KIO327447 KSK327447 LCG327447 LMC327447 LVY327447 MFU327447 MPQ327447 MZM327447 NJI327447 NTE327447 ODA327447 OMW327447 OWS327447 PGO327447 PQK327447 QAG327447 QKC327447 QTY327447 RDU327447 RNQ327447 RXM327447 SHI327447 SRE327447 TBA327447 TKW327447 TUS327447 UEO327447 UOK327447 UYG327447 VIC327447 VRY327447 WBU327447 WLQ327447 WVM327447 E392983 JA392983 SW392983 ACS392983 AMO392983 AWK392983 BGG392983 BQC392983 BZY392983 CJU392983 CTQ392983 DDM392983 DNI392983 DXE392983 EHA392983 EQW392983">
      <formula1>$I$2:$I$8</formula1>
    </dataValidation>
    <dataValidation type="list" allowBlank="1" showInputMessage="1" showErrorMessage="1" sqref="FAS392983 FKO392983 FUK392983 GEG392983 GOC392983 GXY392983 HHU392983 HRQ392983 IBM392983 ILI392983 IVE392983 JFA392983 JOW392983 JYS392983 KIO392983 KSK392983 LCG392983 LMC392983 LVY392983 MFU392983 MPQ392983 MZM392983 NJI392983 NTE392983 ODA392983 OMW392983 OWS392983 PGO392983 PQK392983 QAG392983 QKC392983 QTY392983 RDU392983 RNQ392983 RXM392983 SHI392983 SRE392983 TBA392983 TKW392983 TUS392983 UEO392983 UOK392983 UYG392983 VIC392983 VRY392983 WBU392983 WLQ392983 WVM392983 E458519 JA458519 SW458519 ACS458519 AMO458519 AWK458519 BGG458519 BQC458519 BZY458519 CJU458519 CTQ458519 DDM458519 DNI458519 DXE458519 EHA458519 EQW458519 FAS458519 FKO458519 FUK458519 GEG458519 GOC458519 GXY458519 HHU458519 HRQ458519 IBM458519 ILI458519 IVE458519 JFA458519 JOW458519 JYS458519 KIO458519 KSK458519 LCG458519 LMC458519 LVY458519 MFU458519 MPQ458519 MZM458519 NJI458519 NTE458519 ODA458519 OMW458519 OWS458519 PGO458519 PQK458519 QAG458519 QKC458519 QTY458519 RDU458519 RNQ458519 RXM458519 SHI458519">
      <formula1>$I$2:$I$8</formula1>
    </dataValidation>
    <dataValidation type="list" allowBlank="1" showInputMessage="1" showErrorMessage="1" sqref="SRE458519 TBA458519 TKW458519 TUS458519 UEO458519 UOK458519 UYG458519 VIC458519 VRY458519 WBU458519 WLQ458519 WVM458519 E524055 JA524055 SW524055 ACS524055 AMO524055 AWK524055 BGG524055 BQC524055 BZY524055 CJU524055 CTQ524055 DDM524055 DNI524055 DXE524055 EHA524055 EQW524055 FAS524055 FKO524055 FUK524055 GEG524055 GOC524055 GXY524055 HHU524055 HRQ524055 IBM524055 ILI524055 IVE524055 JFA524055 JOW524055 JYS524055 KIO524055 KSK524055 LCG524055 LMC524055 LVY524055 MFU524055 MPQ524055 MZM524055 NJI524055 NTE524055 ODA524055 OMW524055 OWS524055 PGO524055 PQK524055 QAG524055 QKC524055 QTY524055 RDU524055 RNQ524055 RXM524055 SHI524055 SRE524055 TBA524055 TKW524055 TUS524055 UEO524055 UOK524055 UYG524055 VIC524055 VRY524055 WBU524055 WLQ524055 WVM524055 E589591 JA589591 SW589591 ACS589591 AMO589591 AWK589591 BGG589591 BQC589591 BZY589591 CJU589591 CTQ589591 DDM589591 DNI589591 DXE589591 EHA589591 EQW589591 FAS589591 FKO589591 FUK589591 GEG589591 GOC589591 GXY589591 HHU589591 HRQ589591">
      <formula1>$I$2:$I$8</formula1>
    </dataValidation>
    <dataValidation type="list" allowBlank="1" showInputMessage="1" showErrorMessage="1" sqref="IBM589591 ILI589591 IVE589591 JFA589591 JOW589591 JYS589591 KIO589591 KSK589591 LCG589591 LMC589591 LVY589591 MFU589591 MPQ589591 MZM589591 NJI589591 NTE589591 ODA589591 OMW589591 OWS589591 PGO589591 PQK589591 QAG589591 QKC589591 QTY589591 RDU589591 RNQ589591 RXM589591 SHI589591 SRE589591 TBA589591 TKW589591 TUS589591 UEO589591 UOK589591 UYG589591 VIC589591 VRY589591 WBU589591 WLQ589591 WVM589591 E655127 JA655127 SW655127 ACS655127 AMO655127 AWK655127 BGG655127 BQC655127 BZY655127 CJU655127 CTQ655127 DDM655127 DNI655127 DXE655127 EHA655127 EQW655127 FAS655127 FKO655127 FUK655127 GEG655127 GOC655127 GXY655127 HHU655127 HRQ655127 IBM655127 ILI655127 IVE655127 JFA655127 JOW655127 JYS655127 KIO655127 KSK655127 LCG655127 LMC655127 LVY655127 MFU655127 MPQ655127 MZM655127 NJI655127 NTE655127 ODA655127 OMW655127 OWS655127 PGO655127 PQK655127 QAG655127 QKC655127 QTY655127 RDU655127 RNQ655127 RXM655127 SHI655127 SRE655127 TBA655127 TKW655127 TUS655127 UEO655127 UOK655127 UYG655127 VIC655127">
      <formula1>$I$2:$I$8</formula1>
    </dataValidation>
    <dataValidation type="list" allowBlank="1" showInputMessage="1" showErrorMessage="1" sqref="VRY655127 WBU655127 WLQ655127 WVM655127 E720663 JA720663 SW720663 ACS720663 AMO720663 AWK720663 BGG720663 BQC720663 BZY720663 CJU720663 CTQ720663 DDM720663 DNI720663 DXE720663 EHA720663 EQW720663 FAS720663 FKO720663 FUK720663 GEG720663 GOC720663 GXY720663 HHU720663 HRQ720663 IBM720663 ILI720663 IVE720663 JFA720663 JOW720663 JYS720663 KIO720663 KSK720663 LCG720663 LMC720663 LVY720663 MFU720663 MPQ720663 MZM720663 NJI720663 NTE720663 ODA720663 OMW720663 OWS720663 PGO720663 PQK720663 QAG720663 QKC720663 QTY720663 RDU720663 RNQ720663 RXM720663 SHI720663 SRE720663 TBA720663 TKW720663 TUS720663 UEO720663 UOK720663 UYG720663 VIC720663 VRY720663 WBU720663 WLQ720663 WVM720663 E786199 JA786199 SW786199 ACS786199 AMO786199 AWK786199 BGG786199 BQC786199 BZY786199 CJU786199 CTQ786199 DDM786199 DNI786199 DXE786199 EHA786199 EQW786199 FAS786199 FKO786199 FUK786199 GEG786199 GOC786199 GXY786199 HHU786199 HRQ786199 IBM786199 ILI786199 IVE786199 JFA786199 JOW786199 JYS786199 KIO786199 KSK786199">
      <formula1>$I$2:$I$8</formula1>
    </dataValidation>
    <dataValidation type="list" allowBlank="1" showInputMessage="1" showErrorMessage="1" sqref="LCG786199 LMC786199 LVY786199 MFU786199 MPQ786199 MZM786199 NJI786199 NTE786199 ODA786199 OMW786199 OWS786199 PGO786199 PQK786199 QAG786199 QKC786199 QTY786199 RDU786199 RNQ786199 RXM786199 SHI786199 SRE786199 TBA786199 TKW786199 TUS786199 UEO786199 UOK786199 UYG786199 VIC786199 VRY786199 WBU786199 WLQ786199 WVM786199 E851735 JA851735 SW851735 ACS851735 AMO851735 AWK851735 BGG851735 BQC851735 BZY851735 CJU851735 CTQ851735 DDM851735 DNI851735 DXE851735 EHA851735 EQW851735 FAS851735 FKO851735 FUK851735 GEG851735 GOC851735 GXY851735 HHU851735 HRQ851735 IBM851735 ILI851735 IVE851735 JFA851735 JOW851735 JYS851735 KIO851735 KSK851735 LCG851735 LMC851735 LVY851735 MFU851735 MPQ851735 MZM851735 NJI851735 NTE851735 ODA851735 OMW851735 OWS851735 PGO851735 PQK851735 QAG851735 QKC851735 QTY851735 RDU851735 RNQ851735 RXM851735 SHI851735 SRE851735 TBA851735 TKW851735 TUS851735 UEO851735 UOK851735 UYG851735 VIC851735 VRY851735 WBU851735 WLQ851735 WVM851735 E917271 JA917271 SW917271 ACS917271">
      <formula1>$I$2:$I$8</formula1>
    </dataValidation>
    <dataValidation type="list" allowBlank="1" showInputMessage="1" showErrorMessage="1" sqref="AMO917271 AWK917271 BGG917271 BQC917271 BZY917271 CJU917271 CTQ917271 DDM917271 DNI917271 DXE917271 EHA917271 EQW917271 FAS917271 FKO917271 FUK917271 GEG917271 GOC917271 GXY917271 HHU917271 HRQ917271 IBM917271 ILI917271 IVE917271 JFA917271 JOW917271 JYS917271 KIO917271 KSK917271 LCG917271 LMC917271 LVY917271 MFU917271 MPQ917271 MZM917271 NJI917271 NTE917271 ODA917271 OMW917271 OWS917271 PGO917271 PQK917271 QAG917271 QKC917271 QTY917271 RDU917271 RNQ917271 RXM917271 SHI917271 SRE917271 TBA917271 TKW917271 TUS917271 UEO917271 UOK917271 UYG917271 VIC917271 VRY917271 WBU917271 WLQ917271 WVM917271 E982807 JA982807 SW982807 ACS982807 AMO982807 AWK982807 BGG982807 BQC982807 BZY982807 CJU982807 CTQ982807 DDM982807 DNI982807 DXE982807 EHA982807 EQW982807 FAS982807 FKO982807 FUK982807 GEG982807 GOC982807 GXY982807 HHU982807 HRQ982807 IBM982807 ILI982807 IVE982807 JFA982807 JOW982807 JYS982807 KIO982807 KSK982807 LCG982807 LMC982807 LVY982807 MFU982807 MPQ982807 MZM982807 NJI982807 NTE982807">
      <formula1>$I$2:$I$8</formula1>
    </dataValidation>
    <dataValidation type="list" allowBlank="1" showInputMessage="1" showErrorMessage="1" sqref="ODA982807 OMW982807 OWS982807 PGO982807 PQK982807 QAG982807 QKC982807 QTY982807 RDU982807 RNQ982807 RXM982807 SHI982807 SRE982807 TBA982807 TKW982807 TUS982807 UEO982807 UOK982807 UYG982807 VIC982807 VRY982807 WBU982807 WLQ982807 WVM982807">
      <formula1>$I$2:$I$8</formula1>
    </dataValidation>
  </dataValidations>
  <hyperlinks>
    <hyperlink ref="A8" location="'Consolidado 2016'!A1" display="'Consolidado 2016'!A1"/>
  </hyperlinks>
  <printOptions/>
  <pageMargins left="0.7" right="0.7" top="0.75" bottom="0.75" header="0.3" footer="0.3"/>
  <pageSetup horizontalDpi="600" verticalDpi="600" orientation="portrait" r:id="rId4"/>
  <drawing r:id="rId3"/>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00102615356"/>
  </sheetPr>
  <dimension ref="A1:BJ70"/>
  <sheetViews>
    <sheetView workbookViewId="0" topLeftCell="A1">
      <selection activeCell="B33" sqref="B33:F33"/>
    </sheetView>
  </sheetViews>
  <sheetFormatPr defaultColWidth="11.421875" defaultRowHeight="15"/>
  <cols>
    <col min="1" max="1" width="33.421875" style="23" customWidth="1"/>
    <col min="2" max="2" width="11.421875" style="23" customWidth="1"/>
    <col min="3" max="3" width="14.28125" style="23" customWidth="1"/>
    <col min="4" max="4" width="25.57421875" style="23" customWidth="1"/>
    <col min="5" max="5" width="14.28125" style="23" customWidth="1"/>
    <col min="6" max="6" width="12.57421875" style="23" customWidth="1"/>
    <col min="7" max="7" width="19.140625" style="23" customWidth="1"/>
    <col min="8" max="8" width="14.7109375" style="23" customWidth="1"/>
    <col min="9" max="9" width="52.8515625" style="23" customWidth="1"/>
    <col min="10" max="10" width="14.421875" style="23" customWidth="1"/>
    <col min="11" max="11" width="10.7109375" style="23" customWidth="1"/>
    <col min="12" max="12" width="20.57421875" style="23" customWidth="1"/>
    <col min="13" max="13" width="15.140625" style="23" customWidth="1"/>
    <col min="14" max="14" width="14.421875" style="23" bestFit="1" customWidth="1"/>
    <col min="15" max="15" width="15.14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25.574218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66" width="14.421875" style="23" customWidth="1"/>
    <col min="267" max="267" width="10.7109375" style="23" customWidth="1"/>
    <col min="268" max="268" width="20.57421875" style="23" customWidth="1"/>
    <col min="269" max="269" width="15.140625" style="23" customWidth="1"/>
    <col min="270" max="270" width="14.421875" style="23" bestFit="1" customWidth="1"/>
    <col min="271" max="271" width="15.14062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25.574218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2" width="14.421875" style="23" customWidth="1"/>
    <col min="523" max="523" width="10.7109375" style="23" customWidth="1"/>
    <col min="524" max="524" width="20.57421875" style="23" customWidth="1"/>
    <col min="525" max="525" width="15.140625" style="23" customWidth="1"/>
    <col min="526" max="526" width="14.421875" style="23" bestFit="1" customWidth="1"/>
    <col min="527" max="527" width="15.14062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25.574218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78" width="14.421875" style="23" customWidth="1"/>
    <col min="779" max="779" width="10.7109375" style="23" customWidth="1"/>
    <col min="780" max="780" width="20.57421875" style="23" customWidth="1"/>
    <col min="781" max="781" width="15.140625" style="23" customWidth="1"/>
    <col min="782" max="782" width="14.421875" style="23" bestFit="1" customWidth="1"/>
    <col min="783" max="783" width="15.14062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25.574218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4" width="14.421875" style="23" customWidth="1"/>
    <col min="1035" max="1035" width="10.7109375" style="23" customWidth="1"/>
    <col min="1036" max="1036" width="20.57421875" style="23" customWidth="1"/>
    <col min="1037" max="1037" width="15.140625" style="23" customWidth="1"/>
    <col min="1038" max="1038" width="14.421875" style="23" bestFit="1" customWidth="1"/>
    <col min="1039" max="1039" width="15.14062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25.574218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0" width="14.421875" style="23" customWidth="1"/>
    <col min="1291" max="1291" width="10.7109375" style="23" customWidth="1"/>
    <col min="1292" max="1292" width="20.57421875" style="23" customWidth="1"/>
    <col min="1293" max="1293" width="15.140625" style="23" customWidth="1"/>
    <col min="1294" max="1294" width="14.421875" style="23" bestFit="1" customWidth="1"/>
    <col min="1295" max="1295" width="15.14062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25.574218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46" width="14.421875" style="23" customWidth="1"/>
    <col min="1547" max="1547" width="10.7109375" style="23" customWidth="1"/>
    <col min="1548" max="1548" width="20.57421875" style="23" customWidth="1"/>
    <col min="1549" max="1549" width="15.140625" style="23" customWidth="1"/>
    <col min="1550" max="1550" width="14.421875" style="23" bestFit="1" customWidth="1"/>
    <col min="1551" max="1551" width="15.14062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25.574218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2" width="14.421875" style="23" customWidth="1"/>
    <col min="1803" max="1803" width="10.7109375" style="23" customWidth="1"/>
    <col min="1804" max="1804" width="20.57421875" style="23" customWidth="1"/>
    <col min="1805" max="1805" width="15.140625" style="23" customWidth="1"/>
    <col min="1806" max="1806" width="14.421875" style="23" bestFit="1" customWidth="1"/>
    <col min="1807" max="1807" width="15.14062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25.574218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58" width="14.421875" style="23" customWidth="1"/>
    <col min="2059" max="2059" width="10.7109375" style="23" customWidth="1"/>
    <col min="2060" max="2060" width="20.57421875" style="23" customWidth="1"/>
    <col min="2061" max="2061" width="15.140625" style="23" customWidth="1"/>
    <col min="2062" max="2062" width="14.421875" style="23" bestFit="1" customWidth="1"/>
    <col min="2063" max="2063" width="15.14062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25.574218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4" width="14.421875" style="23" customWidth="1"/>
    <col min="2315" max="2315" width="10.7109375" style="23" customWidth="1"/>
    <col min="2316" max="2316" width="20.57421875" style="23" customWidth="1"/>
    <col min="2317" max="2317" width="15.140625" style="23" customWidth="1"/>
    <col min="2318" max="2318" width="14.421875" style="23" bestFit="1" customWidth="1"/>
    <col min="2319" max="2319" width="15.14062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25.574218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0" width="14.421875" style="23" customWidth="1"/>
    <col min="2571" max="2571" width="10.7109375" style="23" customWidth="1"/>
    <col min="2572" max="2572" width="20.57421875" style="23" customWidth="1"/>
    <col min="2573" max="2573" width="15.140625" style="23" customWidth="1"/>
    <col min="2574" max="2574" width="14.421875" style="23" bestFit="1" customWidth="1"/>
    <col min="2575" max="2575" width="15.14062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25.574218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26" width="14.421875" style="23" customWidth="1"/>
    <col min="2827" max="2827" width="10.7109375" style="23" customWidth="1"/>
    <col min="2828" max="2828" width="20.57421875" style="23" customWidth="1"/>
    <col min="2829" max="2829" width="15.140625" style="23" customWidth="1"/>
    <col min="2830" max="2830" width="14.421875" style="23" bestFit="1" customWidth="1"/>
    <col min="2831" max="2831" width="15.14062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25.574218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2" width="14.421875" style="23" customWidth="1"/>
    <col min="3083" max="3083" width="10.7109375" style="23" customWidth="1"/>
    <col min="3084" max="3084" width="20.57421875" style="23" customWidth="1"/>
    <col min="3085" max="3085" width="15.140625" style="23" customWidth="1"/>
    <col min="3086" max="3086" width="14.421875" style="23" bestFit="1" customWidth="1"/>
    <col min="3087" max="3087" width="15.14062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25.574218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38" width="14.421875" style="23" customWidth="1"/>
    <col min="3339" max="3339" width="10.7109375" style="23" customWidth="1"/>
    <col min="3340" max="3340" width="20.57421875" style="23" customWidth="1"/>
    <col min="3341" max="3341" width="15.140625" style="23" customWidth="1"/>
    <col min="3342" max="3342" width="14.421875" style="23" bestFit="1" customWidth="1"/>
    <col min="3343" max="3343" width="15.14062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25.574218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4" width="14.421875" style="23" customWidth="1"/>
    <col min="3595" max="3595" width="10.7109375" style="23" customWidth="1"/>
    <col min="3596" max="3596" width="20.57421875" style="23" customWidth="1"/>
    <col min="3597" max="3597" width="15.140625" style="23" customWidth="1"/>
    <col min="3598" max="3598" width="14.421875" style="23" bestFit="1" customWidth="1"/>
    <col min="3599" max="3599" width="15.14062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25.574218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0" width="14.421875" style="23" customWidth="1"/>
    <col min="3851" max="3851" width="10.7109375" style="23" customWidth="1"/>
    <col min="3852" max="3852" width="20.57421875" style="23" customWidth="1"/>
    <col min="3853" max="3853" width="15.140625" style="23" customWidth="1"/>
    <col min="3854" max="3854" width="14.421875" style="23" bestFit="1" customWidth="1"/>
    <col min="3855" max="3855" width="15.14062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25.574218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06" width="14.421875" style="23" customWidth="1"/>
    <col min="4107" max="4107" width="10.7109375" style="23" customWidth="1"/>
    <col min="4108" max="4108" width="20.57421875" style="23" customWidth="1"/>
    <col min="4109" max="4109" width="15.140625" style="23" customWidth="1"/>
    <col min="4110" max="4110" width="14.421875" style="23" bestFit="1" customWidth="1"/>
    <col min="4111" max="4111" width="15.14062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25.574218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2" width="14.421875" style="23" customWidth="1"/>
    <col min="4363" max="4363" width="10.7109375" style="23" customWidth="1"/>
    <col min="4364" max="4364" width="20.57421875" style="23" customWidth="1"/>
    <col min="4365" max="4365" width="15.140625" style="23" customWidth="1"/>
    <col min="4366" max="4366" width="14.421875" style="23" bestFit="1" customWidth="1"/>
    <col min="4367" max="4367" width="15.14062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25.574218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18" width="14.421875" style="23" customWidth="1"/>
    <col min="4619" max="4619" width="10.7109375" style="23" customWidth="1"/>
    <col min="4620" max="4620" width="20.57421875" style="23" customWidth="1"/>
    <col min="4621" max="4621" width="15.140625" style="23" customWidth="1"/>
    <col min="4622" max="4622" width="14.421875" style="23" bestFit="1" customWidth="1"/>
    <col min="4623" max="4623" width="15.14062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25.574218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4" width="14.421875" style="23" customWidth="1"/>
    <col min="4875" max="4875" width="10.7109375" style="23" customWidth="1"/>
    <col min="4876" max="4876" width="20.57421875" style="23" customWidth="1"/>
    <col min="4877" max="4877" width="15.140625" style="23" customWidth="1"/>
    <col min="4878" max="4878" width="14.421875" style="23" bestFit="1" customWidth="1"/>
    <col min="4879" max="4879" width="15.14062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25.574218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0" width="14.421875" style="23" customWidth="1"/>
    <col min="5131" max="5131" width="10.7109375" style="23" customWidth="1"/>
    <col min="5132" max="5132" width="20.57421875" style="23" customWidth="1"/>
    <col min="5133" max="5133" width="15.140625" style="23" customWidth="1"/>
    <col min="5134" max="5134" width="14.421875" style="23" bestFit="1" customWidth="1"/>
    <col min="5135" max="5135" width="15.14062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25.574218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86" width="14.421875" style="23" customWidth="1"/>
    <col min="5387" max="5387" width="10.7109375" style="23" customWidth="1"/>
    <col min="5388" max="5388" width="20.57421875" style="23" customWidth="1"/>
    <col min="5389" max="5389" width="15.140625" style="23" customWidth="1"/>
    <col min="5390" max="5390" width="14.421875" style="23" bestFit="1" customWidth="1"/>
    <col min="5391" max="5391" width="15.14062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25.574218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2" width="14.421875" style="23" customWidth="1"/>
    <col min="5643" max="5643" width="10.7109375" style="23" customWidth="1"/>
    <col min="5644" max="5644" width="20.57421875" style="23" customWidth="1"/>
    <col min="5645" max="5645" width="15.140625" style="23" customWidth="1"/>
    <col min="5646" max="5646" width="14.421875" style="23" bestFit="1" customWidth="1"/>
    <col min="5647" max="5647" width="15.14062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25.574218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898" width="14.421875" style="23" customWidth="1"/>
    <col min="5899" max="5899" width="10.7109375" style="23" customWidth="1"/>
    <col min="5900" max="5900" width="20.57421875" style="23" customWidth="1"/>
    <col min="5901" max="5901" width="15.140625" style="23" customWidth="1"/>
    <col min="5902" max="5902" width="14.421875" style="23" bestFit="1" customWidth="1"/>
    <col min="5903" max="5903" width="15.14062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25.574218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4" width="14.421875" style="23" customWidth="1"/>
    <col min="6155" max="6155" width="10.7109375" style="23" customWidth="1"/>
    <col min="6156" max="6156" width="20.57421875" style="23" customWidth="1"/>
    <col min="6157" max="6157" width="15.140625" style="23" customWidth="1"/>
    <col min="6158" max="6158" width="14.421875" style="23" bestFit="1" customWidth="1"/>
    <col min="6159" max="6159" width="15.14062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25.574218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0" width="14.421875" style="23" customWidth="1"/>
    <col min="6411" max="6411" width="10.7109375" style="23" customWidth="1"/>
    <col min="6412" max="6412" width="20.57421875" style="23" customWidth="1"/>
    <col min="6413" max="6413" width="15.140625" style="23" customWidth="1"/>
    <col min="6414" max="6414" width="14.421875" style="23" bestFit="1" customWidth="1"/>
    <col min="6415" max="6415" width="15.14062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25.574218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66" width="14.421875" style="23" customWidth="1"/>
    <col min="6667" max="6667" width="10.7109375" style="23" customWidth="1"/>
    <col min="6668" max="6668" width="20.57421875" style="23" customWidth="1"/>
    <col min="6669" max="6669" width="15.140625" style="23" customWidth="1"/>
    <col min="6670" max="6670" width="14.421875" style="23" bestFit="1" customWidth="1"/>
    <col min="6671" max="6671" width="15.14062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25.574218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2" width="14.421875" style="23" customWidth="1"/>
    <col min="6923" max="6923" width="10.7109375" style="23" customWidth="1"/>
    <col min="6924" max="6924" width="20.57421875" style="23" customWidth="1"/>
    <col min="6925" max="6925" width="15.140625" style="23" customWidth="1"/>
    <col min="6926" max="6926" width="14.421875" style="23" bestFit="1" customWidth="1"/>
    <col min="6927" max="6927" width="15.14062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25.574218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78" width="14.421875" style="23" customWidth="1"/>
    <col min="7179" max="7179" width="10.7109375" style="23" customWidth="1"/>
    <col min="7180" max="7180" width="20.57421875" style="23" customWidth="1"/>
    <col min="7181" max="7181" width="15.140625" style="23" customWidth="1"/>
    <col min="7182" max="7182" width="14.421875" style="23" bestFit="1" customWidth="1"/>
    <col min="7183" max="7183" width="15.14062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25.574218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4" width="14.421875" style="23" customWidth="1"/>
    <col min="7435" max="7435" width="10.7109375" style="23" customWidth="1"/>
    <col min="7436" max="7436" width="20.57421875" style="23" customWidth="1"/>
    <col min="7437" max="7437" width="15.140625" style="23" customWidth="1"/>
    <col min="7438" max="7438" width="14.421875" style="23" bestFit="1" customWidth="1"/>
    <col min="7439" max="7439" width="15.14062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25.574218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0" width="14.421875" style="23" customWidth="1"/>
    <col min="7691" max="7691" width="10.7109375" style="23" customWidth="1"/>
    <col min="7692" max="7692" width="20.57421875" style="23" customWidth="1"/>
    <col min="7693" max="7693" width="15.140625" style="23" customWidth="1"/>
    <col min="7694" max="7694" width="14.421875" style="23" bestFit="1" customWidth="1"/>
    <col min="7695" max="7695" width="15.14062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25.574218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46" width="14.421875" style="23" customWidth="1"/>
    <col min="7947" max="7947" width="10.7109375" style="23" customWidth="1"/>
    <col min="7948" max="7948" width="20.57421875" style="23" customWidth="1"/>
    <col min="7949" max="7949" width="15.140625" style="23" customWidth="1"/>
    <col min="7950" max="7950" width="14.421875" style="23" bestFit="1" customWidth="1"/>
    <col min="7951" max="7951" width="15.14062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25.574218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2" width="14.421875" style="23" customWidth="1"/>
    <col min="8203" max="8203" width="10.7109375" style="23" customWidth="1"/>
    <col min="8204" max="8204" width="20.57421875" style="23" customWidth="1"/>
    <col min="8205" max="8205" width="15.140625" style="23" customWidth="1"/>
    <col min="8206" max="8206" width="14.421875" style="23" bestFit="1" customWidth="1"/>
    <col min="8207" max="8207" width="15.14062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25.574218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58" width="14.421875" style="23" customWidth="1"/>
    <col min="8459" max="8459" width="10.7109375" style="23" customWidth="1"/>
    <col min="8460" max="8460" width="20.57421875" style="23" customWidth="1"/>
    <col min="8461" max="8461" width="15.140625" style="23" customWidth="1"/>
    <col min="8462" max="8462" width="14.421875" style="23" bestFit="1" customWidth="1"/>
    <col min="8463" max="8463" width="15.14062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25.574218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4" width="14.421875" style="23" customWidth="1"/>
    <col min="8715" max="8715" width="10.7109375" style="23" customWidth="1"/>
    <col min="8716" max="8716" width="20.57421875" style="23" customWidth="1"/>
    <col min="8717" max="8717" width="15.140625" style="23" customWidth="1"/>
    <col min="8718" max="8718" width="14.421875" style="23" bestFit="1" customWidth="1"/>
    <col min="8719" max="8719" width="15.14062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25.574218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0" width="14.421875" style="23" customWidth="1"/>
    <col min="8971" max="8971" width="10.7109375" style="23" customWidth="1"/>
    <col min="8972" max="8972" width="20.57421875" style="23" customWidth="1"/>
    <col min="8973" max="8973" width="15.140625" style="23" customWidth="1"/>
    <col min="8974" max="8974" width="14.421875" style="23" bestFit="1" customWidth="1"/>
    <col min="8975" max="8975" width="15.14062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25.574218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26" width="14.421875" style="23" customWidth="1"/>
    <col min="9227" max="9227" width="10.7109375" style="23" customWidth="1"/>
    <col min="9228" max="9228" width="20.57421875" style="23" customWidth="1"/>
    <col min="9229" max="9229" width="15.140625" style="23" customWidth="1"/>
    <col min="9230" max="9230" width="14.421875" style="23" bestFit="1" customWidth="1"/>
    <col min="9231" max="9231" width="15.14062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25.574218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2" width="14.421875" style="23" customWidth="1"/>
    <col min="9483" max="9483" width="10.7109375" style="23" customWidth="1"/>
    <col min="9484" max="9484" width="20.57421875" style="23" customWidth="1"/>
    <col min="9485" max="9485" width="15.140625" style="23" customWidth="1"/>
    <col min="9486" max="9486" width="14.421875" style="23" bestFit="1" customWidth="1"/>
    <col min="9487" max="9487" width="15.14062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25.574218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38" width="14.421875" style="23" customWidth="1"/>
    <col min="9739" max="9739" width="10.7109375" style="23" customWidth="1"/>
    <col min="9740" max="9740" width="20.57421875" style="23" customWidth="1"/>
    <col min="9741" max="9741" width="15.140625" style="23" customWidth="1"/>
    <col min="9742" max="9742" width="14.421875" style="23" bestFit="1" customWidth="1"/>
    <col min="9743" max="9743" width="15.14062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25.574218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4" width="14.421875" style="23" customWidth="1"/>
    <col min="9995" max="9995" width="10.7109375" style="23" customWidth="1"/>
    <col min="9996" max="9996" width="20.57421875" style="23" customWidth="1"/>
    <col min="9997" max="9997" width="15.140625" style="23" customWidth="1"/>
    <col min="9998" max="9998" width="14.421875" style="23" bestFit="1" customWidth="1"/>
    <col min="9999" max="9999" width="15.14062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25.574218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0" width="14.421875" style="23" customWidth="1"/>
    <col min="10251" max="10251" width="10.7109375" style="23" customWidth="1"/>
    <col min="10252" max="10252" width="20.57421875" style="23" customWidth="1"/>
    <col min="10253" max="10253" width="15.140625" style="23" customWidth="1"/>
    <col min="10254" max="10254" width="14.421875" style="23" bestFit="1" customWidth="1"/>
    <col min="10255" max="10255" width="15.14062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25.574218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06" width="14.421875" style="23" customWidth="1"/>
    <col min="10507" max="10507" width="10.7109375" style="23" customWidth="1"/>
    <col min="10508" max="10508" width="20.57421875" style="23" customWidth="1"/>
    <col min="10509" max="10509" width="15.140625" style="23" customWidth="1"/>
    <col min="10510" max="10510" width="14.421875" style="23" bestFit="1" customWidth="1"/>
    <col min="10511" max="10511" width="15.14062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25.574218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2" width="14.421875" style="23" customWidth="1"/>
    <col min="10763" max="10763" width="10.7109375" style="23" customWidth="1"/>
    <col min="10764" max="10764" width="20.57421875" style="23" customWidth="1"/>
    <col min="10765" max="10765" width="15.140625" style="23" customWidth="1"/>
    <col min="10766" max="10766" width="14.421875" style="23" bestFit="1" customWidth="1"/>
    <col min="10767" max="10767" width="15.14062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25.574218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18" width="14.421875" style="23" customWidth="1"/>
    <col min="11019" max="11019" width="10.7109375" style="23" customWidth="1"/>
    <col min="11020" max="11020" width="20.57421875" style="23" customWidth="1"/>
    <col min="11021" max="11021" width="15.140625" style="23" customWidth="1"/>
    <col min="11022" max="11022" width="14.421875" style="23" bestFit="1" customWidth="1"/>
    <col min="11023" max="11023" width="15.14062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25.574218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4" width="14.421875" style="23" customWidth="1"/>
    <col min="11275" max="11275" width="10.7109375" style="23" customWidth="1"/>
    <col min="11276" max="11276" width="20.57421875" style="23" customWidth="1"/>
    <col min="11277" max="11277" width="15.140625" style="23" customWidth="1"/>
    <col min="11278" max="11278" width="14.421875" style="23" bestFit="1" customWidth="1"/>
    <col min="11279" max="11279" width="15.14062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25.574218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0" width="14.421875" style="23" customWidth="1"/>
    <col min="11531" max="11531" width="10.7109375" style="23" customWidth="1"/>
    <col min="11532" max="11532" width="20.57421875" style="23" customWidth="1"/>
    <col min="11533" max="11533" width="15.140625" style="23" customWidth="1"/>
    <col min="11534" max="11534" width="14.421875" style="23" bestFit="1" customWidth="1"/>
    <col min="11535" max="11535" width="15.14062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25.574218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86" width="14.421875" style="23" customWidth="1"/>
    <col min="11787" max="11787" width="10.7109375" style="23" customWidth="1"/>
    <col min="11788" max="11788" width="20.57421875" style="23" customWidth="1"/>
    <col min="11789" max="11789" width="15.140625" style="23" customWidth="1"/>
    <col min="11790" max="11790" width="14.421875" style="23" bestFit="1" customWidth="1"/>
    <col min="11791" max="11791" width="15.14062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25.574218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2" width="14.421875" style="23" customWidth="1"/>
    <col min="12043" max="12043" width="10.7109375" style="23" customWidth="1"/>
    <col min="12044" max="12044" width="20.57421875" style="23" customWidth="1"/>
    <col min="12045" max="12045" width="15.140625" style="23" customWidth="1"/>
    <col min="12046" max="12046" width="14.421875" style="23" bestFit="1" customWidth="1"/>
    <col min="12047" max="12047" width="15.14062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25.574218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298" width="14.421875" style="23" customWidth="1"/>
    <col min="12299" max="12299" width="10.7109375" style="23" customWidth="1"/>
    <col min="12300" max="12300" width="20.57421875" style="23" customWidth="1"/>
    <col min="12301" max="12301" width="15.140625" style="23" customWidth="1"/>
    <col min="12302" max="12302" width="14.421875" style="23" bestFit="1" customWidth="1"/>
    <col min="12303" max="12303" width="15.14062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25.574218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4" width="14.421875" style="23" customWidth="1"/>
    <col min="12555" max="12555" width="10.7109375" style="23" customWidth="1"/>
    <col min="12556" max="12556" width="20.57421875" style="23" customWidth="1"/>
    <col min="12557" max="12557" width="15.140625" style="23" customWidth="1"/>
    <col min="12558" max="12558" width="14.421875" style="23" bestFit="1" customWidth="1"/>
    <col min="12559" max="12559" width="15.14062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25.574218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0" width="14.421875" style="23" customWidth="1"/>
    <col min="12811" max="12811" width="10.7109375" style="23" customWidth="1"/>
    <col min="12812" max="12812" width="20.57421875" style="23" customWidth="1"/>
    <col min="12813" max="12813" width="15.140625" style="23" customWidth="1"/>
    <col min="12814" max="12814" width="14.421875" style="23" bestFit="1" customWidth="1"/>
    <col min="12815" max="12815" width="15.14062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25.574218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66" width="14.421875" style="23" customWidth="1"/>
    <col min="13067" max="13067" width="10.7109375" style="23" customWidth="1"/>
    <col min="13068" max="13068" width="20.57421875" style="23" customWidth="1"/>
    <col min="13069" max="13069" width="15.140625" style="23" customWidth="1"/>
    <col min="13070" max="13070" width="14.421875" style="23" bestFit="1" customWidth="1"/>
    <col min="13071" max="13071" width="15.14062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25.574218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2" width="14.421875" style="23" customWidth="1"/>
    <col min="13323" max="13323" width="10.7109375" style="23" customWidth="1"/>
    <col min="13324" max="13324" width="20.57421875" style="23" customWidth="1"/>
    <col min="13325" max="13325" width="15.140625" style="23" customWidth="1"/>
    <col min="13326" max="13326" width="14.421875" style="23" bestFit="1" customWidth="1"/>
    <col min="13327" max="13327" width="15.14062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25.574218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78" width="14.421875" style="23" customWidth="1"/>
    <col min="13579" max="13579" width="10.7109375" style="23" customWidth="1"/>
    <col min="13580" max="13580" width="20.57421875" style="23" customWidth="1"/>
    <col min="13581" max="13581" width="15.140625" style="23" customWidth="1"/>
    <col min="13582" max="13582" width="14.421875" style="23" bestFit="1" customWidth="1"/>
    <col min="13583" max="13583" width="15.14062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25.574218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4" width="14.421875" style="23" customWidth="1"/>
    <col min="13835" max="13835" width="10.7109375" style="23" customWidth="1"/>
    <col min="13836" max="13836" width="20.57421875" style="23" customWidth="1"/>
    <col min="13837" max="13837" width="15.140625" style="23" customWidth="1"/>
    <col min="13838" max="13838" width="14.421875" style="23" bestFit="1" customWidth="1"/>
    <col min="13839" max="13839" width="15.14062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25.574218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0" width="14.421875" style="23" customWidth="1"/>
    <col min="14091" max="14091" width="10.7109375" style="23" customWidth="1"/>
    <col min="14092" max="14092" width="20.57421875" style="23" customWidth="1"/>
    <col min="14093" max="14093" width="15.140625" style="23" customWidth="1"/>
    <col min="14094" max="14094" width="14.421875" style="23" bestFit="1" customWidth="1"/>
    <col min="14095" max="14095" width="15.14062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25.574218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46" width="14.421875" style="23" customWidth="1"/>
    <col min="14347" max="14347" width="10.7109375" style="23" customWidth="1"/>
    <col min="14348" max="14348" width="20.57421875" style="23" customWidth="1"/>
    <col min="14349" max="14349" width="15.140625" style="23" customWidth="1"/>
    <col min="14350" max="14350" width="14.421875" style="23" bestFit="1" customWidth="1"/>
    <col min="14351" max="14351" width="15.14062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25.574218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2" width="14.421875" style="23" customWidth="1"/>
    <col min="14603" max="14603" width="10.7109375" style="23" customWidth="1"/>
    <col min="14604" max="14604" width="20.57421875" style="23" customWidth="1"/>
    <col min="14605" max="14605" width="15.140625" style="23" customWidth="1"/>
    <col min="14606" max="14606" width="14.421875" style="23" bestFit="1" customWidth="1"/>
    <col min="14607" max="14607" width="15.14062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25.574218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58" width="14.421875" style="23" customWidth="1"/>
    <col min="14859" max="14859" width="10.7109375" style="23" customWidth="1"/>
    <col min="14860" max="14860" width="20.57421875" style="23" customWidth="1"/>
    <col min="14861" max="14861" width="15.140625" style="23" customWidth="1"/>
    <col min="14862" max="14862" width="14.421875" style="23" bestFit="1" customWidth="1"/>
    <col min="14863" max="14863" width="15.14062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25.574218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4" width="14.421875" style="23" customWidth="1"/>
    <col min="15115" max="15115" width="10.7109375" style="23" customWidth="1"/>
    <col min="15116" max="15116" width="20.57421875" style="23" customWidth="1"/>
    <col min="15117" max="15117" width="15.140625" style="23" customWidth="1"/>
    <col min="15118" max="15118" width="14.421875" style="23" bestFit="1" customWidth="1"/>
    <col min="15119" max="15119" width="15.14062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25.574218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0" width="14.421875" style="23" customWidth="1"/>
    <col min="15371" max="15371" width="10.7109375" style="23" customWidth="1"/>
    <col min="15372" max="15372" width="20.57421875" style="23" customWidth="1"/>
    <col min="15373" max="15373" width="15.140625" style="23" customWidth="1"/>
    <col min="15374" max="15374" width="14.421875" style="23" bestFit="1" customWidth="1"/>
    <col min="15375" max="15375" width="15.14062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25.574218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26" width="14.421875" style="23" customWidth="1"/>
    <col min="15627" max="15627" width="10.7109375" style="23" customWidth="1"/>
    <col min="15628" max="15628" width="20.57421875" style="23" customWidth="1"/>
    <col min="15629" max="15629" width="15.140625" style="23" customWidth="1"/>
    <col min="15630" max="15630" width="14.421875" style="23" bestFit="1" customWidth="1"/>
    <col min="15631" max="15631" width="15.14062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25.574218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2" width="14.421875" style="23" customWidth="1"/>
    <col min="15883" max="15883" width="10.7109375" style="23" customWidth="1"/>
    <col min="15884" max="15884" width="20.57421875" style="23" customWidth="1"/>
    <col min="15885" max="15885" width="15.140625" style="23" customWidth="1"/>
    <col min="15886" max="15886" width="14.421875" style="23" bestFit="1" customWidth="1"/>
    <col min="15887" max="15887" width="15.14062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25.574218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38" width="14.421875" style="23" customWidth="1"/>
    <col min="16139" max="16139" width="10.7109375" style="23" customWidth="1"/>
    <col min="16140" max="16140" width="20.57421875" style="23" customWidth="1"/>
    <col min="16141" max="16141" width="15.140625" style="23" customWidth="1"/>
    <col min="16142" max="16142" width="14.421875" style="23" bestFit="1" customWidth="1"/>
    <col min="16143" max="16143" width="15.14062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59" t="s">
        <v>47</v>
      </c>
      <c r="B7" s="352" t="s">
        <v>48</v>
      </c>
      <c r="C7" s="352"/>
      <c r="D7" s="352"/>
      <c r="E7" s="339" t="s">
        <v>49</v>
      </c>
      <c r="F7" s="339"/>
      <c r="G7" s="339"/>
      <c r="H7" s="22"/>
      <c r="BH7" s="27"/>
      <c r="BI7" s="27"/>
      <c r="BJ7" s="27"/>
    </row>
    <row r="8" spans="1:62" ht="53.25" customHeight="1">
      <c r="A8" s="69" t="str">
        <f>'Consolidado 2016'!C10</f>
        <v>Cumplimiento del plan de desarrollo</v>
      </c>
      <c r="B8" s="353">
        <f>'Consolidado 2016'!G10</f>
        <v>0.8</v>
      </c>
      <c r="C8" s="353"/>
      <c r="D8" s="353"/>
      <c r="E8" s="350" t="s">
        <v>43</v>
      </c>
      <c r="F8" s="350"/>
      <c r="G8" s="350"/>
      <c r="H8" s="22"/>
      <c r="BH8" s="27"/>
      <c r="BI8" s="49"/>
      <c r="BJ8" s="27"/>
    </row>
    <row r="9" spans="1:62" ht="15">
      <c r="A9" s="339" t="s">
        <v>50</v>
      </c>
      <c r="B9" s="339"/>
      <c r="C9" s="339"/>
      <c r="D9" s="339"/>
      <c r="E9" s="339"/>
      <c r="F9" s="339"/>
      <c r="G9" s="339"/>
      <c r="H9" s="22"/>
      <c r="BH9" s="27"/>
      <c r="BI9" s="50"/>
      <c r="BJ9" s="27"/>
    </row>
    <row r="10" spans="1:62" ht="38.25" customHeight="1">
      <c r="A10" s="351" t="str">
        <f>'Consolidado 2016'!E10</f>
        <v>Determinar el porcentaje de ejecución del Plan de Desarrollo</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60.75" customHeight="1">
      <c r="A12" s="351" t="str">
        <f>'Consolidado 2016'!D10</f>
        <v>Numero de actividades de los planes de acción ejecutadas a tiempo *100/numero de actividades programadas del plan de acción para el periodo</v>
      </c>
      <c r="B12" s="351"/>
      <c r="C12" s="351"/>
      <c r="D12" s="351"/>
      <c r="E12" s="351"/>
      <c r="F12" s="351"/>
      <c r="G12" s="351"/>
      <c r="H12" s="22"/>
      <c r="BH12" s="27"/>
      <c r="BI12" s="50"/>
      <c r="BJ12" s="27"/>
    </row>
    <row r="13" spans="1:62" ht="15">
      <c r="A13" s="339" t="s">
        <v>52</v>
      </c>
      <c r="B13" s="339"/>
      <c r="C13" s="339"/>
      <c r="D13" s="352" t="s">
        <v>53</v>
      </c>
      <c r="E13" s="352"/>
      <c r="F13" s="352"/>
      <c r="G13" s="352"/>
      <c r="H13" s="22"/>
      <c r="BH13" s="27"/>
      <c r="BI13" s="50"/>
      <c r="BJ13" s="27"/>
    </row>
    <row r="14" spans="1:62" ht="15">
      <c r="A14" s="347" t="s">
        <v>54</v>
      </c>
      <c r="B14" s="347"/>
      <c r="C14" s="347"/>
      <c r="D14" s="350" t="s">
        <v>33</v>
      </c>
      <c r="E14" s="350"/>
      <c r="F14" s="350"/>
      <c r="G14" s="350"/>
      <c r="H14" s="22"/>
      <c r="BH14" s="27"/>
      <c r="BI14" s="50"/>
      <c r="BJ14" s="27"/>
    </row>
    <row r="15" spans="1:62" ht="34.5" customHeight="1">
      <c r="A15" s="347"/>
      <c r="B15" s="347"/>
      <c r="C15" s="347"/>
      <c r="D15" s="350"/>
      <c r="E15" s="350"/>
      <c r="F15" s="350"/>
      <c r="G15" s="350"/>
      <c r="H15" s="22"/>
      <c r="BH15" s="27"/>
      <c r="BI15" s="50"/>
      <c r="BJ15" s="27"/>
    </row>
    <row r="16" spans="1:62" ht="15">
      <c r="A16" s="339" t="s">
        <v>55</v>
      </c>
      <c r="B16" s="339"/>
      <c r="C16" s="339"/>
      <c r="D16" s="339" t="s">
        <v>56</v>
      </c>
      <c r="E16" s="339"/>
      <c r="F16" s="339"/>
      <c r="G16" s="339"/>
      <c r="H16" s="22"/>
      <c r="BH16" s="27"/>
      <c r="BI16" s="50"/>
      <c r="BJ16" s="27"/>
    </row>
    <row r="17" spans="1:61" ht="15">
      <c r="A17" s="350" t="str">
        <f>'Consolidado 2016'!F10</f>
        <v>Cada 4 meses</v>
      </c>
      <c r="B17" s="350"/>
      <c r="C17" s="350"/>
      <c r="D17" s="350" t="s">
        <v>57</v>
      </c>
      <c r="E17" s="350"/>
      <c r="F17" s="350"/>
      <c r="G17" s="350"/>
      <c r="H17" s="22"/>
      <c r="BI17" s="51"/>
    </row>
    <row r="18" spans="1:8" ht="15">
      <c r="A18" s="350"/>
      <c r="B18" s="350"/>
      <c r="C18" s="350"/>
      <c r="D18" s="350"/>
      <c r="E18" s="350"/>
      <c r="F18" s="350"/>
      <c r="G18" s="350"/>
      <c r="H18" s="22"/>
    </row>
    <row r="19" spans="1:8" ht="15">
      <c r="A19" s="344" t="s">
        <v>58</v>
      </c>
      <c r="B19" s="348"/>
      <c r="C19" s="348"/>
      <c r="D19" s="348"/>
      <c r="E19" s="348"/>
      <c r="F19" s="344"/>
      <c r="G19" s="344"/>
      <c r="H19" s="22"/>
    </row>
    <row r="20" spans="1:8" ht="15">
      <c r="A20" s="28"/>
      <c r="B20" s="340" t="s">
        <v>59</v>
      </c>
      <c r="C20" s="340"/>
      <c r="D20" s="340"/>
      <c r="E20" s="340"/>
      <c r="F20" s="28"/>
      <c r="G20" s="28"/>
      <c r="H20" s="22"/>
    </row>
    <row r="21" spans="2:8" s="31" customFormat="1" ht="25.5">
      <c r="B21" s="340" t="s">
        <v>60</v>
      </c>
      <c r="C21" s="340"/>
      <c r="D21" s="62" t="s">
        <v>61</v>
      </c>
      <c r="E21" s="64" t="s">
        <v>48</v>
      </c>
      <c r="F21" s="30"/>
      <c r="H21" s="22"/>
    </row>
    <row r="22" spans="2:8" s="31" customFormat="1" ht="15">
      <c r="B22" s="363" t="s">
        <v>62</v>
      </c>
      <c r="C22" s="363"/>
      <c r="D22" s="56">
        <f>K70/J70</f>
        <v>0.7532467532467533</v>
      </c>
      <c r="E22" s="57">
        <f>$B$8</f>
        <v>0.8</v>
      </c>
      <c r="F22" s="41"/>
      <c r="H22" s="22"/>
    </row>
    <row r="23" spans="2:8" s="31" customFormat="1" ht="15">
      <c r="B23" s="363" t="s">
        <v>63</v>
      </c>
      <c r="C23" s="363"/>
      <c r="D23" s="56">
        <f>M70/L70</f>
        <v>0.7325581395348837</v>
      </c>
      <c r="E23" s="57">
        <f>$B$8</f>
        <v>0.8</v>
      </c>
      <c r="F23" s="41"/>
      <c r="H23" s="22"/>
    </row>
    <row r="24" spans="2:8" s="31" customFormat="1" ht="15">
      <c r="B24" s="363" t="s">
        <v>64</v>
      </c>
      <c r="C24" s="363"/>
      <c r="D24" s="56">
        <f>O70/N70</f>
        <v>0.768595041322314</v>
      </c>
      <c r="E24" s="57">
        <f>$B$8</f>
        <v>0.8</v>
      </c>
      <c r="F24" s="53"/>
      <c r="H24" s="22"/>
    </row>
    <row r="25" spans="1:8" s="31" customFormat="1" ht="15">
      <c r="A25" s="28"/>
      <c r="B25" s="345"/>
      <c r="C25" s="345"/>
      <c r="D25" s="42"/>
      <c r="E25" s="43"/>
      <c r="F25" s="44"/>
      <c r="H25" s="22"/>
    </row>
    <row r="26" spans="1:8" ht="15">
      <c r="A26" s="346" t="s">
        <v>65</v>
      </c>
      <c r="B26" s="346"/>
      <c r="C26" s="346"/>
      <c r="D26" s="346"/>
      <c r="E26" s="346"/>
      <c r="F26" s="346"/>
      <c r="G26" s="346"/>
      <c r="H26" s="22"/>
    </row>
    <row r="27" spans="1:8" ht="15">
      <c r="A27" s="347"/>
      <c r="B27" s="347"/>
      <c r="C27" s="347"/>
      <c r="D27" s="347"/>
      <c r="E27" s="347"/>
      <c r="F27" s="347"/>
      <c r="G27" s="347"/>
      <c r="H27" s="22"/>
    </row>
    <row r="28" spans="1:8" ht="306.95" customHeight="1">
      <c r="A28" s="347"/>
      <c r="B28" s="347"/>
      <c r="C28" s="347"/>
      <c r="D28" s="347"/>
      <c r="E28" s="347"/>
      <c r="F28" s="347"/>
      <c r="G28" s="347"/>
      <c r="H28" s="22"/>
    </row>
    <row r="29" spans="1:8" ht="15">
      <c r="A29" s="348" t="s">
        <v>66</v>
      </c>
      <c r="B29" s="348"/>
      <c r="C29" s="348"/>
      <c r="D29" s="348"/>
      <c r="E29" s="348"/>
      <c r="F29" s="348"/>
      <c r="G29" s="348"/>
      <c r="H29" s="346"/>
    </row>
    <row r="30" spans="1:8" s="34" customFormat="1" ht="27" customHeight="1">
      <c r="A30" s="64" t="s">
        <v>60</v>
      </c>
      <c r="B30" s="349" t="s">
        <v>67</v>
      </c>
      <c r="C30" s="349"/>
      <c r="D30" s="349"/>
      <c r="E30" s="349"/>
      <c r="F30" s="349"/>
      <c r="G30" s="62" t="s">
        <v>68</v>
      </c>
      <c r="H30" s="62" t="s">
        <v>69</v>
      </c>
    </row>
    <row r="31" spans="1:8" ht="180.75" customHeight="1">
      <c r="A31" s="35" t="s">
        <v>62</v>
      </c>
      <c r="B31" s="343" t="s">
        <v>70</v>
      </c>
      <c r="C31" s="343"/>
      <c r="D31" s="343"/>
      <c r="E31" s="343"/>
      <c r="F31" s="343"/>
      <c r="G31" s="36"/>
      <c r="H31" s="61" t="s">
        <v>146</v>
      </c>
    </row>
    <row r="32" spans="1:8" ht="200.25" customHeight="1">
      <c r="A32" s="91" t="s">
        <v>239</v>
      </c>
      <c r="B32" s="394" t="s">
        <v>145</v>
      </c>
      <c r="C32" s="356"/>
      <c r="D32" s="356"/>
      <c r="E32" s="356"/>
      <c r="F32" s="357"/>
      <c r="G32" s="61" t="s">
        <v>146</v>
      </c>
      <c r="H32" s="35"/>
    </row>
    <row r="33" spans="1:8" ht="396" customHeight="1">
      <c r="A33" s="91" t="s">
        <v>240</v>
      </c>
      <c r="B33" s="343" t="s">
        <v>525</v>
      </c>
      <c r="C33" s="343"/>
      <c r="D33" s="343"/>
      <c r="E33" s="343"/>
      <c r="F33" s="343"/>
      <c r="G33" s="58" t="s">
        <v>146</v>
      </c>
      <c r="H33" s="35"/>
    </row>
    <row r="40" spans="9:15" ht="15">
      <c r="I40" s="360" t="s">
        <v>72</v>
      </c>
      <c r="J40" s="389" t="s">
        <v>73</v>
      </c>
      <c r="K40" s="362"/>
      <c r="L40" s="389" t="s">
        <v>74</v>
      </c>
      <c r="M40" s="362"/>
      <c r="N40" s="389" t="s">
        <v>75</v>
      </c>
      <c r="O40" s="362"/>
    </row>
    <row r="41" spans="9:15" ht="59.25" customHeight="1">
      <c r="I41" s="361"/>
      <c r="J41" s="38" t="s">
        <v>76</v>
      </c>
      <c r="K41" s="38" t="s">
        <v>77</v>
      </c>
      <c r="L41" s="38" t="s">
        <v>76</v>
      </c>
      <c r="M41" s="38" t="s">
        <v>77</v>
      </c>
      <c r="N41" s="38" t="s">
        <v>76</v>
      </c>
      <c r="O41" s="38" t="s">
        <v>77</v>
      </c>
    </row>
    <row r="42" spans="9:15" ht="15">
      <c r="I42" s="47" t="s">
        <v>78</v>
      </c>
      <c r="J42" s="37">
        <v>35</v>
      </c>
      <c r="K42" s="37">
        <v>20</v>
      </c>
      <c r="L42" s="47"/>
      <c r="M42" s="47"/>
      <c r="N42" s="58"/>
      <c r="O42" s="58"/>
    </row>
    <row r="43" spans="9:15" ht="15">
      <c r="I43" s="47" t="s">
        <v>79</v>
      </c>
      <c r="J43" s="37">
        <v>11</v>
      </c>
      <c r="K43" s="37">
        <v>10</v>
      </c>
      <c r="L43" s="47"/>
      <c r="M43" s="47"/>
      <c r="N43" s="58"/>
      <c r="O43" s="58"/>
    </row>
    <row r="44" spans="9:15" ht="15">
      <c r="I44" s="47" t="s">
        <v>80</v>
      </c>
      <c r="J44" s="37">
        <v>30</v>
      </c>
      <c r="K44" s="37">
        <v>20</v>
      </c>
      <c r="L44" s="47"/>
      <c r="M44" s="47"/>
      <c r="N44" s="58"/>
      <c r="O44" s="58"/>
    </row>
    <row r="45" spans="9:15" ht="15">
      <c r="I45" s="47" t="s">
        <v>81</v>
      </c>
      <c r="J45" s="37">
        <v>14</v>
      </c>
      <c r="K45" s="37">
        <v>7</v>
      </c>
      <c r="L45" s="47"/>
      <c r="M45" s="47"/>
      <c r="N45" s="58"/>
      <c r="O45" s="58"/>
    </row>
    <row r="46" spans="9:15" ht="15">
      <c r="I46" s="47" t="s">
        <v>82</v>
      </c>
      <c r="J46" s="37">
        <v>13</v>
      </c>
      <c r="K46" s="37">
        <v>12</v>
      </c>
      <c r="L46" s="47"/>
      <c r="M46" s="47"/>
      <c r="N46" s="58"/>
      <c r="O46" s="58"/>
    </row>
    <row r="47" spans="9:15" ht="15">
      <c r="I47" s="47" t="s">
        <v>83</v>
      </c>
      <c r="J47" s="37">
        <v>16</v>
      </c>
      <c r="K47" s="37">
        <v>16</v>
      </c>
      <c r="L47" s="47"/>
      <c r="M47" s="47"/>
      <c r="N47" s="58"/>
      <c r="O47" s="58"/>
    </row>
    <row r="48" spans="9:15" ht="15">
      <c r="I48" s="47" t="s">
        <v>84</v>
      </c>
      <c r="J48" s="37">
        <v>2</v>
      </c>
      <c r="K48" s="37">
        <v>2</v>
      </c>
      <c r="L48" s="47"/>
      <c r="M48" s="47"/>
      <c r="N48" s="58"/>
      <c r="O48" s="58"/>
    </row>
    <row r="49" spans="9:15" ht="15">
      <c r="I49" s="47" t="s">
        <v>85</v>
      </c>
      <c r="J49" s="37">
        <v>5</v>
      </c>
      <c r="K49" s="37">
        <v>4</v>
      </c>
      <c r="L49" s="47"/>
      <c r="M49" s="47"/>
      <c r="N49" s="58"/>
      <c r="O49" s="58"/>
    </row>
    <row r="50" spans="9:15" ht="15">
      <c r="I50" s="47" t="s">
        <v>86</v>
      </c>
      <c r="J50" s="37">
        <v>13</v>
      </c>
      <c r="K50" s="37">
        <v>11</v>
      </c>
      <c r="L50" s="47"/>
      <c r="M50" s="47"/>
      <c r="N50" s="58"/>
      <c r="O50" s="58"/>
    </row>
    <row r="51" spans="9:15" ht="15">
      <c r="I51" s="47" t="s">
        <v>87</v>
      </c>
      <c r="J51" s="37">
        <v>5</v>
      </c>
      <c r="K51" s="37">
        <v>5</v>
      </c>
      <c r="L51" s="47"/>
      <c r="M51" s="47"/>
      <c r="N51" s="58"/>
      <c r="O51" s="58"/>
    </row>
    <row r="52" spans="9:15" ht="15">
      <c r="I52" s="47" t="s">
        <v>88</v>
      </c>
      <c r="J52" s="37">
        <v>6</v>
      </c>
      <c r="K52" s="37">
        <v>5</v>
      </c>
      <c r="L52" s="47"/>
      <c r="M52" s="47"/>
      <c r="N52" s="58"/>
      <c r="O52" s="58"/>
    </row>
    <row r="53" spans="9:15" ht="15">
      <c r="I53" s="47" t="s">
        <v>89</v>
      </c>
      <c r="J53" s="37">
        <v>4</v>
      </c>
      <c r="K53" s="37">
        <v>4</v>
      </c>
      <c r="L53" s="47"/>
      <c r="M53" s="47"/>
      <c r="N53" s="58"/>
      <c r="O53" s="58"/>
    </row>
    <row r="54" spans="9:15" ht="15">
      <c r="I54" s="47"/>
      <c r="J54" s="37"/>
      <c r="K54" s="37"/>
      <c r="L54" s="47"/>
      <c r="M54" s="47"/>
      <c r="N54" s="58"/>
      <c r="O54" s="58"/>
    </row>
    <row r="55" spans="9:15" ht="15">
      <c r="I55" s="72" t="s">
        <v>90</v>
      </c>
      <c r="J55" s="37"/>
      <c r="K55" s="37"/>
      <c r="L55" s="73">
        <v>7</v>
      </c>
      <c r="M55" s="73">
        <v>3</v>
      </c>
      <c r="N55" s="74">
        <v>6</v>
      </c>
      <c r="O55" s="74">
        <v>4</v>
      </c>
    </row>
    <row r="56" spans="9:15" ht="15">
      <c r="I56" s="72" t="s">
        <v>231</v>
      </c>
      <c r="J56" s="37"/>
      <c r="K56" s="37"/>
      <c r="L56" s="73">
        <v>7</v>
      </c>
      <c r="M56" s="73">
        <v>7</v>
      </c>
      <c r="N56" s="74">
        <v>11</v>
      </c>
      <c r="O56" s="74">
        <v>10</v>
      </c>
    </row>
    <row r="57" spans="9:15" ht="15">
      <c r="I57" s="72" t="s">
        <v>91</v>
      </c>
      <c r="J57" s="37"/>
      <c r="K57" s="37"/>
      <c r="L57" s="73">
        <v>7</v>
      </c>
      <c r="M57" s="73">
        <v>7</v>
      </c>
      <c r="N57" s="74">
        <v>6</v>
      </c>
      <c r="O57" s="74">
        <v>5</v>
      </c>
    </row>
    <row r="58" spans="9:15" ht="15">
      <c r="I58" s="75" t="s">
        <v>92</v>
      </c>
      <c r="J58" s="37"/>
      <c r="K58" s="37"/>
      <c r="L58" s="73">
        <v>3</v>
      </c>
      <c r="M58" s="73">
        <v>2.5</v>
      </c>
      <c r="N58" s="74">
        <v>10</v>
      </c>
      <c r="O58" s="74">
        <v>5</v>
      </c>
    </row>
    <row r="59" spans="9:15" ht="15">
      <c r="I59" s="72" t="s">
        <v>93</v>
      </c>
      <c r="J59" s="37"/>
      <c r="K59" s="37"/>
      <c r="L59" s="73">
        <v>4</v>
      </c>
      <c r="M59" s="73">
        <v>1</v>
      </c>
      <c r="N59" s="74">
        <v>4</v>
      </c>
      <c r="O59" s="74">
        <v>4</v>
      </c>
    </row>
    <row r="60" spans="9:15" ht="15">
      <c r="I60" s="72" t="s">
        <v>94</v>
      </c>
      <c r="J60" s="37"/>
      <c r="K60" s="37"/>
      <c r="L60" s="73">
        <v>3</v>
      </c>
      <c r="M60" s="73">
        <v>2</v>
      </c>
      <c r="N60" s="74">
        <v>8</v>
      </c>
      <c r="O60" s="74">
        <v>6</v>
      </c>
    </row>
    <row r="61" spans="9:15" ht="15">
      <c r="I61" s="72" t="s">
        <v>95</v>
      </c>
      <c r="J61" s="37"/>
      <c r="K61" s="37"/>
      <c r="L61" s="73">
        <v>5</v>
      </c>
      <c r="M61" s="73">
        <v>2</v>
      </c>
      <c r="N61" s="74">
        <v>6</v>
      </c>
      <c r="O61" s="74">
        <v>3.5</v>
      </c>
    </row>
    <row r="62" spans="9:15" ht="15">
      <c r="I62" s="72" t="s">
        <v>86</v>
      </c>
      <c r="J62" s="37"/>
      <c r="K62" s="37"/>
      <c r="L62" s="73">
        <v>3</v>
      </c>
      <c r="M62" s="73">
        <v>3</v>
      </c>
      <c r="N62" s="74">
        <v>1.5</v>
      </c>
      <c r="O62" s="74">
        <v>2</v>
      </c>
    </row>
    <row r="63" spans="9:15" ht="15">
      <c r="I63" s="76" t="s">
        <v>87</v>
      </c>
      <c r="J63" s="37"/>
      <c r="K63" s="37"/>
      <c r="L63" s="77"/>
      <c r="M63" s="77"/>
      <c r="N63" s="78"/>
      <c r="O63" s="78"/>
    </row>
    <row r="64" spans="9:15" ht="15">
      <c r="I64" s="72" t="s">
        <v>96</v>
      </c>
      <c r="J64" s="37"/>
      <c r="K64" s="37"/>
      <c r="L64" s="73">
        <v>4</v>
      </c>
      <c r="M64" s="73">
        <v>4</v>
      </c>
      <c r="N64" s="74">
        <v>2</v>
      </c>
      <c r="O64" s="74">
        <v>1</v>
      </c>
    </row>
    <row r="65" spans="9:15" ht="15">
      <c r="I65" s="72" t="s">
        <v>89</v>
      </c>
      <c r="J65" s="37"/>
      <c r="K65" s="37"/>
      <c r="L65" s="47"/>
      <c r="M65" s="47"/>
      <c r="N65" s="74">
        <v>3</v>
      </c>
      <c r="O65" s="74">
        <v>3</v>
      </c>
    </row>
    <row r="66" spans="9:15" ht="15">
      <c r="I66" s="72" t="s">
        <v>97</v>
      </c>
      <c r="J66" s="37"/>
      <c r="K66" s="37"/>
      <c r="L66" s="47"/>
      <c r="M66" s="47"/>
      <c r="N66" s="74">
        <v>1</v>
      </c>
      <c r="O66" s="74">
        <v>1</v>
      </c>
    </row>
    <row r="67" spans="9:15" ht="15">
      <c r="I67" s="72" t="s">
        <v>84</v>
      </c>
      <c r="J67" s="37"/>
      <c r="K67" s="37"/>
      <c r="L67" s="47"/>
      <c r="M67" s="47"/>
      <c r="N67" s="74">
        <v>1</v>
      </c>
      <c r="O67" s="74">
        <v>1</v>
      </c>
    </row>
    <row r="68" spans="9:15" ht="15">
      <c r="I68" s="72" t="s">
        <v>98</v>
      </c>
      <c r="J68" s="37"/>
      <c r="K68" s="37"/>
      <c r="L68" s="47"/>
      <c r="M68" s="47"/>
      <c r="N68" s="74">
        <v>1</v>
      </c>
      <c r="O68" s="74">
        <v>1</v>
      </c>
    </row>
    <row r="69" spans="9:15" ht="15">
      <c r="I69" s="47"/>
      <c r="J69" s="37"/>
      <c r="K69" s="37"/>
      <c r="L69" s="47"/>
      <c r="M69" s="47"/>
      <c r="N69" s="58"/>
      <c r="O69" s="58"/>
    </row>
    <row r="70" spans="9:15" ht="15">
      <c r="I70" s="47" t="s">
        <v>99</v>
      </c>
      <c r="J70" s="66">
        <f aca="true" t="shared" si="0" ref="J70:O70">SUM(J42:J69)</f>
        <v>154</v>
      </c>
      <c r="K70" s="66">
        <f t="shared" si="0"/>
        <v>116</v>
      </c>
      <c r="L70" s="79">
        <f t="shared" si="0"/>
        <v>43</v>
      </c>
      <c r="M70" s="79">
        <f t="shared" si="0"/>
        <v>31.5</v>
      </c>
      <c r="N70" s="66">
        <f t="shared" si="0"/>
        <v>60.5</v>
      </c>
      <c r="O70" s="58">
        <f t="shared" si="0"/>
        <v>46.5</v>
      </c>
    </row>
  </sheetData>
  <mergeCells count="37">
    <mergeCell ref="N40:O40"/>
    <mergeCell ref="B25:C25"/>
    <mergeCell ref="A26:G26"/>
    <mergeCell ref="A27:G28"/>
    <mergeCell ref="A29:H29"/>
    <mergeCell ref="B30:F30"/>
    <mergeCell ref="B31:F31"/>
    <mergeCell ref="B32:F32"/>
    <mergeCell ref="B33:F33"/>
    <mergeCell ref="I40:I41"/>
    <mergeCell ref="J40:K40"/>
    <mergeCell ref="L40:M40"/>
    <mergeCell ref="B24:C24"/>
    <mergeCell ref="A14:C15"/>
    <mergeCell ref="D14:G15"/>
    <mergeCell ref="A16:C16"/>
    <mergeCell ref="D16:G16"/>
    <mergeCell ref="A17:C18"/>
    <mergeCell ref="D17:G18"/>
    <mergeCell ref="A19:G19"/>
    <mergeCell ref="B20:E20"/>
    <mergeCell ref="B21:C21"/>
    <mergeCell ref="B22:C22"/>
    <mergeCell ref="B23:C23"/>
    <mergeCell ref="A9:G9"/>
    <mergeCell ref="A10:G10"/>
    <mergeCell ref="A11:G11"/>
    <mergeCell ref="A12:G12"/>
    <mergeCell ref="A13:C13"/>
    <mergeCell ref="D13:G13"/>
    <mergeCell ref="B8:D8"/>
    <mergeCell ref="E8:G8"/>
    <mergeCell ref="A1:G1"/>
    <mergeCell ref="A2:G5"/>
    <mergeCell ref="A6:G6"/>
    <mergeCell ref="B7:D7"/>
    <mergeCell ref="E7:G7"/>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formula1>$I$2:$I$8</formula1>
    </dataValidation>
    <dataValidation type="list" allowBlank="1" showInputMessage="1" showErrorMessage="1" sqref="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formula1>$I$2:$I$8</formula1>
    </dataValidation>
    <dataValidation type="list" allowBlank="1" showInputMessage="1" showErrorMessage="1" sqref="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formula1>$I$2:$I$8</formula1>
    </dataValidation>
    <dataValidation type="list" allowBlank="1" showInputMessage="1" showErrorMessage="1" sqref="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ormula1>$I$2:$I$8</formula1>
    </dataValidation>
    <dataValidation type="list" allowBlank="1" showInputMessage="1" showErrorMessage="1" sqref="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formula1>$I$2:$I$8</formula1>
    </dataValidation>
    <dataValidation type="list" allowBlank="1" showInputMessage="1" showErrorMessage="1" sqref="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formula1>$I$2:$I$8</formula1>
    </dataValidation>
    <dataValidation type="list" allowBlank="1" showInputMessage="1" showErrorMessage="1" sqref="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formula1>$I$2:$I$8</formula1>
    </dataValidation>
    <dataValidation type="list" allowBlank="1" showInputMessage="1" showErrorMessage="1" sqref="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formula1>$I$2:$I$8</formula1>
    </dataValidation>
    <dataValidation type="list" allowBlank="1" showInputMessage="1" showErrorMessage="1" sqref="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formula1>$I$2:$I$8</formula1>
    </dataValidation>
    <dataValidation type="list" allowBlank="1" showInputMessage="1" showErrorMessage="1" sqref="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formula1>$I$2:$I$8</formula1>
    </dataValidation>
    <dataValidation type="list" allowBlank="1" showInputMessage="1" showErrorMessage="1" sqref="ODA983048 OMW983048 OWS983048 PGO983048 PQK983048 QAG983048 QKC983048 QTY983048 RDU983048 RNQ983048 RXM983048 SHI983048 SRE983048 TBA983048 TKW983048 TUS983048 UEO983048 UOK983048 UYG983048 VIC983048 VRY983048 WBU983048 WLQ983048 WVM983048">
      <formula1>$I$2:$I$8</formula1>
    </dataValidation>
  </dataValidations>
  <hyperlinks>
    <hyperlink ref="A8" location="'Consolidado 2016'!A1" display="'Consolidado 2016'!A1"/>
  </hyperlinks>
  <printOptions/>
  <pageMargins left="0.7" right="0.7" top="0.75" bottom="0.75" header="0.3" footer="0.3"/>
  <pageSetup orientation="portrait" paperSize="9"/>
  <drawing r:id="rId3"/>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00102615356"/>
  </sheetPr>
  <dimension ref="A1:BK79"/>
  <sheetViews>
    <sheetView workbookViewId="0" topLeftCell="A1">
      <selection activeCell="J73" sqref="J73"/>
    </sheetView>
  </sheetViews>
  <sheetFormatPr defaultColWidth="11.421875" defaultRowHeight="15"/>
  <cols>
    <col min="1" max="1" width="33.421875" style="23" customWidth="1"/>
    <col min="2" max="2" width="18.28125" style="23" customWidth="1"/>
    <col min="3" max="3" width="26.421875" style="23" customWidth="1"/>
    <col min="4" max="4" width="18.00390625" style="23" customWidth="1"/>
    <col min="5" max="5" width="14.28125" style="23" customWidth="1"/>
    <col min="6" max="6" width="12.57421875" style="23" customWidth="1"/>
    <col min="7" max="7" width="11.00390625" style="23" bestFit="1" customWidth="1"/>
    <col min="8" max="8" width="14.7109375" style="23" customWidth="1"/>
    <col min="9" max="9" width="8.140625" style="23" customWidth="1"/>
    <col min="10" max="10" width="29.57421875" style="23" customWidth="1"/>
    <col min="11" max="11" width="22.28125" style="23" customWidth="1"/>
    <col min="12" max="12" width="22.7109375" style="23" customWidth="1"/>
    <col min="13" max="13" width="25.7109375" style="23" customWidth="1"/>
    <col min="14" max="15" width="5.7109375" style="23" customWidth="1"/>
    <col min="16" max="16" width="6.7109375" style="23" customWidth="1"/>
    <col min="17" max="21" width="5.7109375" style="23" customWidth="1"/>
    <col min="22" max="22" width="6.7109375" style="23" customWidth="1"/>
    <col min="23" max="27" width="5.7109375" style="23" customWidth="1"/>
    <col min="28" max="28" width="6.7109375" style="23" customWidth="1"/>
    <col min="29" max="29" width="5.7109375" style="24" customWidth="1"/>
    <col min="30" max="33" width="5.7109375" style="23" customWidth="1"/>
    <col min="34" max="42" width="6.7109375" style="23" customWidth="1"/>
    <col min="43" max="60" width="5.7109375" style="23" customWidth="1"/>
    <col min="61" max="61" width="6.7109375" style="23" customWidth="1"/>
    <col min="62" max="66" width="5.7109375" style="23" customWidth="1"/>
    <col min="67" max="67" width="52.7109375" style="23" customWidth="1"/>
    <col min="68" max="72" width="5.7109375" style="23" customWidth="1"/>
    <col min="73" max="73" width="6.7109375" style="23" customWidth="1"/>
    <col min="74" max="78" width="5.7109375" style="23" customWidth="1"/>
    <col min="79" max="79" width="6.7109375" style="23" customWidth="1"/>
    <col min="80" max="91" width="5.7109375" style="23" customWidth="1"/>
    <col min="92" max="256" width="11.421875" style="23" customWidth="1"/>
    <col min="257" max="257" width="33.421875" style="23" customWidth="1"/>
    <col min="258" max="258" width="18.28125" style="23" customWidth="1"/>
    <col min="259" max="259" width="26.421875" style="23" customWidth="1"/>
    <col min="260" max="260" width="18.00390625" style="23" customWidth="1"/>
    <col min="261" max="261" width="14.28125" style="23" customWidth="1"/>
    <col min="262" max="262" width="12.57421875" style="23" customWidth="1"/>
    <col min="263" max="263" width="11.00390625" style="23" bestFit="1" customWidth="1"/>
    <col min="264" max="265" width="14.7109375" style="23" customWidth="1"/>
    <col min="266" max="266" width="29.57421875" style="23" customWidth="1"/>
    <col min="267" max="267" width="22.28125" style="23" customWidth="1"/>
    <col min="268" max="268" width="22.7109375" style="23" customWidth="1"/>
    <col min="269" max="269" width="25.7109375" style="23" customWidth="1"/>
    <col min="270" max="271" width="5.7109375" style="23" customWidth="1"/>
    <col min="272" max="272" width="6.7109375" style="23" customWidth="1"/>
    <col min="273" max="277" width="5.7109375" style="23" customWidth="1"/>
    <col min="278" max="278" width="6.7109375" style="23" customWidth="1"/>
    <col min="279" max="283" width="5.7109375" style="23" customWidth="1"/>
    <col min="284" max="284" width="6.7109375" style="23" customWidth="1"/>
    <col min="285" max="289" width="5.7109375" style="23" customWidth="1"/>
    <col min="290" max="298" width="6.7109375" style="23" customWidth="1"/>
    <col min="299" max="316" width="5.7109375" style="23" customWidth="1"/>
    <col min="317" max="317" width="6.7109375" style="23" customWidth="1"/>
    <col min="318" max="322" width="5.7109375" style="23" customWidth="1"/>
    <col min="323" max="323" width="52.7109375" style="23" customWidth="1"/>
    <col min="324" max="328" width="5.7109375" style="23" customWidth="1"/>
    <col min="329" max="329" width="6.7109375" style="23" customWidth="1"/>
    <col min="330" max="334" width="5.7109375" style="23" customWidth="1"/>
    <col min="335" max="335" width="6.7109375" style="23" customWidth="1"/>
    <col min="336" max="347" width="5.7109375" style="23" customWidth="1"/>
    <col min="348" max="512" width="11.421875" style="23" customWidth="1"/>
    <col min="513" max="513" width="33.421875" style="23" customWidth="1"/>
    <col min="514" max="514" width="18.28125" style="23" customWidth="1"/>
    <col min="515" max="515" width="26.421875" style="23" customWidth="1"/>
    <col min="516" max="516" width="18.00390625" style="23" customWidth="1"/>
    <col min="517" max="517" width="14.28125" style="23" customWidth="1"/>
    <col min="518" max="518" width="12.57421875" style="23" customWidth="1"/>
    <col min="519" max="519" width="11.00390625" style="23" bestFit="1" customWidth="1"/>
    <col min="520" max="521" width="14.7109375" style="23" customWidth="1"/>
    <col min="522" max="522" width="29.57421875" style="23" customWidth="1"/>
    <col min="523" max="523" width="22.28125" style="23" customWidth="1"/>
    <col min="524" max="524" width="22.7109375" style="23" customWidth="1"/>
    <col min="525" max="525" width="25.7109375" style="23" customWidth="1"/>
    <col min="526" max="527" width="5.7109375" style="23" customWidth="1"/>
    <col min="528" max="528" width="6.7109375" style="23" customWidth="1"/>
    <col min="529" max="533" width="5.7109375" style="23" customWidth="1"/>
    <col min="534" max="534" width="6.7109375" style="23" customWidth="1"/>
    <col min="535" max="539" width="5.7109375" style="23" customWidth="1"/>
    <col min="540" max="540" width="6.7109375" style="23" customWidth="1"/>
    <col min="541" max="545" width="5.7109375" style="23" customWidth="1"/>
    <col min="546" max="554" width="6.7109375" style="23" customWidth="1"/>
    <col min="555" max="572" width="5.7109375" style="23" customWidth="1"/>
    <col min="573" max="573" width="6.7109375" style="23" customWidth="1"/>
    <col min="574" max="578" width="5.7109375" style="23" customWidth="1"/>
    <col min="579" max="579" width="52.7109375" style="23" customWidth="1"/>
    <col min="580" max="584" width="5.7109375" style="23" customWidth="1"/>
    <col min="585" max="585" width="6.7109375" style="23" customWidth="1"/>
    <col min="586" max="590" width="5.7109375" style="23" customWidth="1"/>
    <col min="591" max="591" width="6.7109375" style="23" customWidth="1"/>
    <col min="592" max="603" width="5.7109375" style="23" customWidth="1"/>
    <col min="604" max="768" width="11.421875" style="23" customWidth="1"/>
    <col min="769" max="769" width="33.421875" style="23" customWidth="1"/>
    <col min="770" max="770" width="18.28125" style="23" customWidth="1"/>
    <col min="771" max="771" width="26.421875" style="23" customWidth="1"/>
    <col min="772" max="772" width="18.00390625" style="23" customWidth="1"/>
    <col min="773" max="773" width="14.28125" style="23" customWidth="1"/>
    <col min="774" max="774" width="12.57421875" style="23" customWidth="1"/>
    <col min="775" max="775" width="11.00390625" style="23" bestFit="1" customWidth="1"/>
    <col min="776" max="777" width="14.7109375" style="23" customWidth="1"/>
    <col min="778" max="778" width="29.57421875" style="23" customWidth="1"/>
    <col min="779" max="779" width="22.28125" style="23" customWidth="1"/>
    <col min="780" max="780" width="22.7109375" style="23" customWidth="1"/>
    <col min="781" max="781" width="25.7109375" style="23" customWidth="1"/>
    <col min="782" max="783" width="5.7109375" style="23" customWidth="1"/>
    <col min="784" max="784" width="6.7109375" style="23" customWidth="1"/>
    <col min="785" max="789" width="5.7109375" style="23" customWidth="1"/>
    <col min="790" max="790" width="6.7109375" style="23" customWidth="1"/>
    <col min="791" max="795" width="5.7109375" style="23" customWidth="1"/>
    <col min="796" max="796" width="6.7109375" style="23" customWidth="1"/>
    <col min="797" max="801" width="5.7109375" style="23" customWidth="1"/>
    <col min="802" max="810" width="6.7109375" style="23" customWidth="1"/>
    <col min="811" max="828" width="5.7109375" style="23" customWidth="1"/>
    <col min="829" max="829" width="6.7109375" style="23" customWidth="1"/>
    <col min="830" max="834" width="5.7109375" style="23" customWidth="1"/>
    <col min="835" max="835" width="52.7109375" style="23" customWidth="1"/>
    <col min="836" max="840" width="5.7109375" style="23" customWidth="1"/>
    <col min="841" max="841" width="6.7109375" style="23" customWidth="1"/>
    <col min="842" max="846" width="5.7109375" style="23" customWidth="1"/>
    <col min="847" max="847" width="6.7109375" style="23" customWidth="1"/>
    <col min="848" max="859" width="5.7109375" style="23" customWidth="1"/>
    <col min="860" max="1024" width="11.421875" style="23" customWidth="1"/>
    <col min="1025" max="1025" width="33.421875" style="23" customWidth="1"/>
    <col min="1026" max="1026" width="18.28125" style="23" customWidth="1"/>
    <col min="1027" max="1027" width="26.421875" style="23" customWidth="1"/>
    <col min="1028" max="1028" width="18.00390625" style="23" customWidth="1"/>
    <col min="1029" max="1029" width="14.28125" style="23" customWidth="1"/>
    <col min="1030" max="1030" width="12.57421875" style="23" customWidth="1"/>
    <col min="1031" max="1031" width="11.00390625" style="23" bestFit="1" customWidth="1"/>
    <col min="1032" max="1033" width="14.7109375" style="23" customWidth="1"/>
    <col min="1034" max="1034" width="29.57421875" style="23" customWidth="1"/>
    <col min="1035" max="1035" width="22.28125" style="23" customWidth="1"/>
    <col min="1036" max="1036" width="22.7109375" style="23" customWidth="1"/>
    <col min="1037" max="1037" width="25.7109375" style="23" customWidth="1"/>
    <col min="1038" max="1039" width="5.7109375" style="23" customWidth="1"/>
    <col min="1040" max="1040" width="6.7109375" style="23" customWidth="1"/>
    <col min="1041" max="1045" width="5.7109375" style="23" customWidth="1"/>
    <col min="1046" max="1046" width="6.7109375" style="23" customWidth="1"/>
    <col min="1047" max="1051" width="5.7109375" style="23" customWidth="1"/>
    <col min="1052" max="1052" width="6.7109375" style="23" customWidth="1"/>
    <col min="1053" max="1057" width="5.7109375" style="23" customWidth="1"/>
    <col min="1058" max="1066" width="6.7109375" style="23" customWidth="1"/>
    <col min="1067" max="1084" width="5.7109375" style="23" customWidth="1"/>
    <col min="1085" max="1085" width="6.7109375" style="23" customWidth="1"/>
    <col min="1086" max="1090" width="5.7109375" style="23" customWidth="1"/>
    <col min="1091" max="1091" width="52.7109375" style="23" customWidth="1"/>
    <col min="1092" max="1096" width="5.7109375" style="23" customWidth="1"/>
    <col min="1097" max="1097" width="6.7109375" style="23" customWidth="1"/>
    <col min="1098" max="1102" width="5.7109375" style="23" customWidth="1"/>
    <col min="1103" max="1103" width="6.7109375" style="23" customWidth="1"/>
    <col min="1104" max="1115" width="5.7109375" style="23" customWidth="1"/>
    <col min="1116" max="1280" width="11.421875" style="23" customWidth="1"/>
    <col min="1281" max="1281" width="33.421875" style="23" customWidth="1"/>
    <col min="1282" max="1282" width="18.28125" style="23" customWidth="1"/>
    <col min="1283" max="1283" width="26.421875" style="23" customWidth="1"/>
    <col min="1284" max="1284" width="18.00390625" style="23" customWidth="1"/>
    <col min="1285" max="1285" width="14.28125" style="23" customWidth="1"/>
    <col min="1286" max="1286" width="12.57421875" style="23" customWidth="1"/>
    <col min="1287" max="1287" width="11.00390625" style="23" bestFit="1" customWidth="1"/>
    <col min="1288" max="1289" width="14.7109375" style="23" customWidth="1"/>
    <col min="1290" max="1290" width="29.57421875" style="23" customWidth="1"/>
    <col min="1291" max="1291" width="22.28125" style="23" customWidth="1"/>
    <col min="1292" max="1292" width="22.7109375" style="23" customWidth="1"/>
    <col min="1293" max="1293" width="25.7109375" style="23" customWidth="1"/>
    <col min="1294" max="1295" width="5.7109375" style="23" customWidth="1"/>
    <col min="1296" max="1296" width="6.7109375" style="23" customWidth="1"/>
    <col min="1297" max="1301" width="5.7109375" style="23" customWidth="1"/>
    <col min="1302" max="1302" width="6.7109375" style="23" customWidth="1"/>
    <col min="1303" max="1307" width="5.7109375" style="23" customWidth="1"/>
    <col min="1308" max="1308" width="6.7109375" style="23" customWidth="1"/>
    <col min="1309" max="1313" width="5.7109375" style="23" customWidth="1"/>
    <col min="1314" max="1322" width="6.7109375" style="23" customWidth="1"/>
    <col min="1323" max="1340" width="5.7109375" style="23" customWidth="1"/>
    <col min="1341" max="1341" width="6.7109375" style="23" customWidth="1"/>
    <col min="1342" max="1346" width="5.7109375" style="23" customWidth="1"/>
    <col min="1347" max="1347" width="52.7109375" style="23" customWidth="1"/>
    <col min="1348" max="1352" width="5.7109375" style="23" customWidth="1"/>
    <col min="1353" max="1353" width="6.7109375" style="23" customWidth="1"/>
    <col min="1354" max="1358" width="5.7109375" style="23" customWidth="1"/>
    <col min="1359" max="1359" width="6.7109375" style="23" customWidth="1"/>
    <col min="1360" max="1371" width="5.7109375" style="23" customWidth="1"/>
    <col min="1372" max="1536" width="11.421875" style="23" customWidth="1"/>
    <col min="1537" max="1537" width="33.421875" style="23" customWidth="1"/>
    <col min="1538" max="1538" width="18.28125" style="23" customWidth="1"/>
    <col min="1539" max="1539" width="26.421875" style="23" customWidth="1"/>
    <col min="1540" max="1540" width="18.00390625" style="23" customWidth="1"/>
    <col min="1541" max="1541" width="14.28125" style="23" customWidth="1"/>
    <col min="1542" max="1542" width="12.57421875" style="23" customWidth="1"/>
    <col min="1543" max="1543" width="11.00390625" style="23" bestFit="1" customWidth="1"/>
    <col min="1544" max="1545" width="14.7109375" style="23" customWidth="1"/>
    <col min="1546" max="1546" width="29.57421875" style="23" customWidth="1"/>
    <col min="1547" max="1547" width="22.28125" style="23" customWidth="1"/>
    <col min="1548" max="1548" width="22.7109375" style="23" customWidth="1"/>
    <col min="1549" max="1549" width="25.7109375" style="23" customWidth="1"/>
    <col min="1550" max="1551" width="5.7109375" style="23" customWidth="1"/>
    <col min="1552" max="1552" width="6.7109375" style="23" customWidth="1"/>
    <col min="1553" max="1557" width="5.7109375" style="23" customWidth="1"/>
    <col min="1558" max="1558" width="6.7109375" style="23" customWidth="1"/>
    <col min="1559" max="1563" width="5.7109375" style="23" customWidth="1"/>
    <col min="1564" max="1564" width="6.7109375" style="23" customWidth="1"/>
    <col min="1565" max="1569" width="5.7109375" style="23" customWidth="1"/>
    <col min="1570" max="1578" width="6.7109375" style="23" customWidth="1"/>
    <col min="1579" max="1596" width="5.7109375" style="23" customWidth="1"/>
    <col min="1597" max="1597" width="6.7109375" style="23" customWidth="1"/>
    <col min="1598" max="1602" width="5.7109375" style="23" customWidth="1"/>
    <col min="1603" max="1603" width="52.7109375" style="23" customWidth="1"/>
    <col min="1604" max="1608" width="5.7109375" style="23" customWidth="1"/>
    <col min="1609" max="1609" width="6.7109375" style="23" customWidth="1"/>
    <col min="1610" max="1614" width="5.7109375" style="23" customWidth="1"/>
    <col min="1615" max="1615" width="6.7109375" style="23" customWidth="1"/>
    <col min="1616" max="1627" width="5.7109375" style="23" customWidth="1"/>
    <col min="1628" max="1792" width="11.421875" style="23" customWidth="1"/>
    <col min="1793" max="1793" width="33.421875" style="23" customWidth="1"/>
    <col min="1794" max="1794" width="18.28125" style="23" customWidth="1"/>
    <col min="1795" max="1795" width="26.421875" style="23" customWidth="1"/>
    <col min="1796" max="1796" width="18.00390625" style="23" customWidth="1"/>
    <col min="1797" max="1797" width="14.28125" style="23" customWidth="1"/>
    <col min="1798" max="1798" width="12.57421875" style="23" customWidth="1"/>
    <col min="1799" max="1799" width="11.00390625" style="23" bestFit="1" customWidth="1"/>
    <col min="1800" max="1801" width="14.7109375" style="23" customWidth="1"/>
    <col min="1802" max="1802" width="29.57421875" style="23" customWidth="1"/>
    <col min="1803" max="1803" width="22.28125" style="23" customWidth="1"/>
    <col min="1804" max="1804" width="22.7109375" style="23" customWidth="1"/>
    <col min="1805" max="1805" width="25.7109375" style="23" customWidth="1"/>
    <col min="1806" max="1807" width="5.7109375" style="23" customWidth="1"/>
    <col min="1808" max="1808" width="6.7109375" style="23" customWidth="1"/>
    <col min="1809" max="1813" width="5.7109375" style="23" customWidth="1"/>
    <col min="1814" max="1814" width="6.7109375" style="23" customWidth="1"/>
    <col min="1815" max="1819" width="5.7109375" style="23" customWidth="1"/>
    <col min="1820" max="1820" width="6.7109375" style="23" customWidth="1"/>
    <col min="1821" max="1825" width="5.7109375" style="23" customWidth="1"/>
    <col min="1826" max="1834" width="6.7109375" style="23" customWidth="1"/>
    <col min="1835" max="1852" width="5.7109375" style="23" customWidth="1"/>
    <col min="1853" max="1853" width="6.7109375" style="23" customWidth="1"/>
    <col min="1854" max="1858" width="5.7109375" style="23" customWidth="1"/>
    <col min="1859" max="1859" width="52.7109375" style="23" customWidth="1"/>
    <col min="1860" max="1864" width="5.7109375" style="23" customWidth="1"/>
    <col min="1865" max="1865" width="6.7109375" style="23" customWidth="1"/>
    <col min="1866" max="1870" width="5.7109375" style="23" customWidth="1"/>
    <col min="1871" max="1871" width="6.7109375" style="23" customWidth="1"/>
    <col min="1872" max="1883" width="5.7109375" style="23" customWidth="1"/>
    <col min="1884" max="2048" width="11.421875" style="23" customWidth="1"/>
    <col min="2049" max="2049" width="33.421875" style="23" customWidth="1"/>
    <col min="2050" max="2050" width="18.28125" style="23" customWidth="1"/>
    <col min="2051" max="2051" width="26.421875" style="23" customWidth="1"/>
    <col min="2052" max="2052" width="18.00390625" style="23" customWidth="1"/>
    <col min="2053" max="2053" width="14.28125" style="23" customWidth="1"/>
    <col min="2054" max="2054" width="12.57421875" style="23" customWidth="1"/>
    <col min="2055" max="2055" width="11.00390625" style="23" bestFit="1" customWidth="1"/>
    <col min="2056" max="2057" width="14.7109375" style="23" customWidth="1"/>
    <col min="2058" max="2058" width="29.57421875" style="23" customWidth="1"/>
    <col min="2059" max="2059" width="22.28125" style="23" customWidth="1"/>
    <col min="2060" max="2060" width="22.7109375" style="23" customWidth="1"/>
    <col min="2061" max="2061" width="25.7109375" style="23" customWidth="1"/>
    <col min="2062" max="2063" width="5.7109375" style="23" customWidth="1"/>
    <col min="2064" max="2064" width="6.7109375" style="23" customWidth="1"/>
    <col min="2065" max="2069" width="5.7109375" style="23" customWidth="1"/>
    <col min="2070" max="2070" width="6.7109375" style="23" customWidth="1"/>
    <col min="2071" max="2075" width="5.7109375" style="23" customWidth="1"/>
    <col min="2076" max="2076" width="6.7109375" style="23" customWidth="1"/>
    <col min="2077" max="2081" width="5.7109375" style="23" customWidth="1"/>
    <col min="2082" max="2090" width="6.7109375" style="23" customWidth="1"/>
    <col min="2091" max="2108" width="5.7109375" style="23" customWidth="1"/>
    <col min="2109" max="2109" width="6.7109375" style="23" customWidth="1"/>
    <col min="2110" max="2114" width="5.7109375" style="23" customWidth="1"/>
    <col min="2115" max="2115" width="52.7109375" style="23" customWidth="1"/>
    <col min="2116" max="2120" width="5.7109375" style="23" customWidth="1"/>
    <col min="2121" max="2121" width="6.7109375" style="23" customWidth="1"/>
    <col min="2122" max="2126" width="5.7109375" style="23" customWidth="1"/>
    <col min="2127" max="2127" width="6.7109375" style="23" customWidth="1"/>
    <col min="2128" max="2139" width="5.7109375" style="23" customWidth="1"/>
    <col min="2140" max="2304" width="11.421875" style="23" customWidth="1"/>
    <col min="2305" max="2305" width="33.421875" style="23" customWidth="1"/>
    <col min="2306" max="2306" width="18.28125" style="23" customWidth="1"/>
    <col min="2307" max="2307" width="26.421875" style="23" customWidth="1"/>
    <col min="2308" max="2308" width="18.00390625" style="23" customWidth="1"/>
    <col min="2309" max="2309" width="14.28125" style="23" customWidth="1"/>
    <col min="2310" max="2310" width="12.57421875" style="23" customWidth="1"/>
    <col min="2311" max="2311" width="11.00390625" style="23" bestFit="1" customWidth="1"/>
    <col min="2312" max="2313" width="14.7109375" style="23" customWidth="1"/>
    <col min="2314" max="2314" width="29.57421875" style="23" customWidth="1"/>
    <col min="2315" max="2315" width="22.28125" style="23" customWidth="1"/>
    <col min="2316" max="2316" width="22.7109375" style="23" customWidth="1"/>
    <col min="2317" max="2317" width="25.7109375" style="23" customWidth="1"/>
    <col min="2318" max="2319" width="5.7109375" style="23" customWidth="1"/>
    <col min="2320" max="2320" width="6.7109375" style="23" customWidth="1"/>
    <col min="2321" max="2325" width="5.7109375" style="23" customWidth="1"/>
    <col min="2326" max="2326" width="6.7109375" style="23" customWidth="1"/>
    <col min="2327" max="2331" width="5.7109375" style="23" customWidth="1"/>
    <col min="2332" max="2332" width="6.7109375" style="23" customWidth="1"/>
    <col min="2333" max="2337" width="5.7109375" style="23" customWidth="1"/>
    <col min="2338" max="2346" width="6.7109375" style="23" customWidth="1"/>
    <col min="2347" max="2364" width="5.7109375" style="23" customWidth="1"/>
    <col min="2365" max="2365" width="6.7109375" style="23" customWidth="1"/>
    <col min="2366" max="2370" width="5.7109375" style="23" customWidth="1"/>
    <col min="2371" max="2371" width="52.7109375" style="23" customWidth="1"/>
    <col min="2372" max="2376" width="5.7109375" style="23" customWidth="1"/>
    <col min="2377" max="2377" width="6.7109375" style="23" customWidth="1"/>
    <col min="2378" max="2382" width="5.7109375" style="23" customWidth="1"/>
    <col min="2383" max="2383" width="6.7109375" style="23" customWidth="1"/>
    <col min="2384" max="2395" width="5.7109375" style="23" customWidth="1"/>
    <col min="2396" max="2560" width="11.421875" style="23" customWidth="1"/>
    <col min="2561" max="2561" width="33.421875" style="23" customWidth="1"/>
    <col min="2562" max="2562" width="18.28125" style="23" customWidth="1"/>
    <col min="2563" max="2563" width="26.421875" style="23" customWidth="1"/>
    <col min="2564" max="2564" width="18.00390625" style="23" customWidth="1"/>
    <col min="2565" max="2565" width="14.28125" style="23" customWidth="1"/>
    <col min="2566" max="2566" width="12.57421875" style="23" customWidth="1"/>
    <col min="2567" max="2567" width="11.00390625" style="23" bestFit="1" customWidth="1"/>
    <col min="2568" max="2569" width="14.7109375" style="23" customWidth="1"/>
    <col min="2570" max="2570" width="29.57421875" style="23" customWidth="1"/>
    <col min="2571" max="2571" width="22.28125" style="23" customWidth="1"/>
    <col min="2572" max="2572" width="22.7109375" style="23" customWidth="1"/>
    <col min="2573" max="2573" width="25.7109375" style="23" customWidth="1"/>
    <col min="2574" max="2575" width="5.7109375" style="23" customWidth="1"/>
    <col min="2576" max="2576" width="6.7109375" style="23" customWidth="1"/>
    <col min="2577" max="2581" width="5.7109375" style="23" customWidth="1"/>
    <col min="2582" max="2582" width="6.7109375" style="23" customWidth="1"/>
    <col min="2583" max="2587" width="5.7109375" style="23" customWidth="1"/>
    <col min="2588" max="2588" width="6.7109375" style="23" customWidth="1"/>
    <col min="2589" max="2593" width="5.7109375" style="23" customWidth="1"/>
    <col min="2594" max="2602" width="6.7109375" style="23" customWidth="1"/>
    <col min="2603" max="2620" width="5.7109375" style="23" customWidth="1"/>
    <col min="2621" max="2621" width="6.7109375" style="23" customWidth="1"/>
    <col min="2622" max="2626" width="5.7109375" style="23" customWidth="1"/>
    <col min="2627" max="2627" width="52.7109375" style="23" customWidth="1"/>
    <col min="2628" max="2632" width="5.7109375" style="23" customWidth="1"/>
    <col min="2633" max="2633" width="6.7109375" style="23" customWidth="1"/>
    <col min="2634" max="2638" width="5.7109375" style="23" customWidth="1"/>
    <col min="2639" max="2639" width="6.7109375" style="23" customWidth="1"/>
    <col min="2640" max="2651" width="5.7109375" style="23" customWidth="1"/>
    <col min="2652" max="2816" width="11.421875" style="23" customWidth="1"/>
    <col min="2817" max="2817" width="33.421875" style="23" customWidth="1"/>
    <col min="2818" max="2818" width="18.28125" style="23" customWidth="1"/>
    <col min="2819" max="2819" width="26.421875" style="23" customWidth="1"/>
    <col min="2820" max="2820" width="18.00390625" style="23" customWidth="1"/>
    <col min="2821" max="2821" width="14.28125" style="23" customWidth="1"/>
    <col min="2822" max="2822" width="12.57421875" style="23" customWidth="1"/>
    <col min="2823" max="2823" width="11.00390625" style="23" bestFit="1" customWidth="1"/>
    <col min="2824" max="2825" width="14.7109375" style="23" customWidth="1"/>
    <col min="2826" max="2826" width="29.57421875" style="23" customWidth="1"/>
    <col min="2827" max="2827" width="22.28125" style="23" customWidth="1"/>
    <col min="2828" max="2828" width="22.7109375" style="23" customWidth="1"/>
    <col min="2829" max="2829" width="25.7109375" style="23" customWidth="1"/>
    <col min="2830" max="2831" width="5.7109375" style="23" customWidth="1"/>
    <col min="2832" max="2832" width="6.7109375" style="23" customWidth="1"/>
    <col min="2833" max="2837" width="5.7109375" style="23" customWidth="1"/>
    <col min="2838" max="2838" width="6.7109375" style="23" customWidth="1"/>
    <col min="2839" max="2843" width="5.7109375" style="23" customWidth="1"/>
    <col min="2844" max="2844" width="6.7109375" style="23" customWidth="1"/>
    <col min="2845" max="2849" width="5.7109375" style="23" customWidth="1"/>
    <col min="2850" max="2858" width="6.7109375" style="23" customWidth="1"/>
    <col min="2859" max="2876" width="5.7109375" style="23" customWidth="1"/>
    <col min="2877" max="2877" width="6.7109375" style="23" customWidth="1"/>
    <col min="2878" max="2882" width="5.7109375" style="23" customWidth="1"/>
    <col min="2883" max="2883" width="52.7109375" style="23" customWidth="1"/>
    <col min="2884" max="2888" width="5.7109375" style="23" customWidth="1"/>
    <col min="2889" max="2889" width="6.7109375" style="23" customWidth="1"/>
    <col min="2890" max="2894" width="5.7109375" style="23" customWidth="1"/>
    <col min="2895" max="2895" width="6.7109375" style="23" customWidth="1"/>
    <col min="2896" max="2907" width="5.7109375" style="23" customWidth="1"/>
    <col min="2908" max="3072" width="11.421875" style="23" customWidth="1"/>
    <col min="3073" max="3073" width="33.421875" style="23" customWidth="1"/>
    <col min="3074" max="3074" width="18.28125" style="23" customWidth="1"/>
    <col min="3075" max="3075" width="26.421875" style="23" customWidth="1"/>
    <col min="3076" max="3076" width="18.00390625" style="23" customWidth="1"/>
    <col min="3077" max="3077" width="14.28125" style="23" customWidth="1"/>
    <col min="3078" max="3078" width="12.57421875" style="23" customWidth="1"/>
    <col min="3079" max="3079" width="11.00390625" style="23" bestFit="1" customWidth="1"/>
    <col min="3080" max="3081" width="14.7109375" style="23" customWidth="1"/>
    <col min="3082" max="3082" width="29.57421875" style="23" customWidth="1"/>
    <col min="3083" max="3083" width="22.28125" style="23" customWidth="1"/>
    <col min="3084" max="3084" width="22.7109375" style="23" customWidth="1"/>
    <col min="3085" max="3085" width="25.7109375" style="23" customWidth="1"/>
    <col min="3086" max="3087" width="5.7109375" style="23" customWidth="1"/>
    <col min="3088" max="3088" width="6.7109375" style="23" customWidth="1"/>
    <col min="3089" max="3093" width="5.7109375" style="23" customWidth="1"/>
    <col min="3094" max="3094" width="6.7109375" style="23" customWidth="1"/>
    <col min="3095" max="3099" width="5.7109375" style="23" customWidth="1"/>
    <col min="3100" max="3100" width="6.7109375" style="23" customWidth="1"/>
    <col min="3101" max="3105" width="5.7109375" style="23" customWidth="1"/>
    <col min="3106" max="3114" width="6.7109375" style="23" customWidth="1"/>
    <col min="3115" max="3132" width="5.7109375" style="23" customWidth="1"/>
    <col min="3133" max="3133" width="6.7109375" style="23" customWidth="1"/>
    <col min="3134" max="3138" width="5.7109375" style="23" customWidth="1"/>
    <col min="3139" max="3139" width="52.7109375" style="23" customWidth="1"/>
    <col min="3140" max="3144" width="5.7109375" style="23" customWidth="1"/>
    <col min="3145" max="3145" width="6.7109375" style="23" customWidth="1"/>
    <col min="3146" max="3150" width="5.7109375" style="23" customWidth="1"/>
    <col min="3151" max="3151" width="6.7109375" style="23" customWidth="1"/>
    <col min="3152" max="3163" width="5.7109375" style="23" customWidth="1"/>
    <col min="3164" max="3328" width="11.421875" style="23" customWidth="1"/>
    <col min="3329" max="3329" width="33.421875" style="23" customWidth="1"/>
    <col min="3330" max="3330" width="18.28125" style="23" customWidth="1"/>
    <col min="3331" max="3331" width="26.421875" style="23" customWidth="1"/>
    <col min="3332" max="3332" width="18.00390625" style="23" customWidth="1"/>
    <col min="3333" max="3333" width="14.28125" style="23" customWidth="1"/>
    <col min="3334" max="3334" width="12.57421875" style="23" customWidth="1"/>
    <col min="3335" max="3335" width="11.00390625" style="23" bestFit="1" customWidth="1"/>
    <col min="3336" max="3337" width="14.7109375" style="23" customWidth="1"/>
    <col min="3338" max="3338" width="29.57421875" style="23" customWidth="1"/>
    <col min="3339" max="3339" width="22.28125" style="23" customWidth="1"/>
    <col min="3340" max="3340" width="22.7109375" style="23" customWidth="1"/>
    <col min="3341" max="3341" width="25.7109375" style="23" customWidth="1"/>
    <col min="3342" max="3343" width="5.7109375" style="23" customWidth="1"/>
    <col min="3344" max="3344" width="6.7109375" style="23" customWidth="1"/>
    <col min="3345" max="3349" width="5.7109375" style="23" customWidth="1"/>
    <col min="3350" max="3350" width="6.7109375" style="23" customWidth="1"/>
    <col min="3351" max="3355" width="5.7109375" style="23" customWidth="1"/>
    <col min="3356" max="3356" width="6.7109375" style="23" customWidth="1"/>
    <col min="3357" max="3361" width="5.7109375" style="23" customWidth="1"/>
    <col min="3362" max="3370" width="6.7109375" style="23" customWidth="1"/>
    <col min="3371" max="3388" width="5.7109375" style="23" customWidth="1"/>
    <col min="3389" max="3389" width="6.7109375" style="23" customWidth="1"/>
    <col min="3390" max="3394" width="5.7109375" style="23" customWidth="1"/>
    <col min="3395" max="3395" width="52.7109375" style="23" customWidth="1"/>
    <col min="3396" max="3400" width="5.7109375" style="23" customWidth="1"/>
    <col min="3401" max="3401" width="6.7109375" style="23" customWidth="1"/>
    <col min="3402" max="3406" width="5.7109375" style="23" customWidth="1"/>
    <col min="3407" max="3407" width="6.7109375" style="23" customWidth="1"/>
    <col min="3408" max="3419" width="5.7109375" style="23" customWidth="1"/>
    <col min="3420" max="3584" width="11.421875" style="23" customWidth="1"/>
    <col min="3585" max="3585" width="33.421875" style="23" customWidth="1"/>
    <col min="3586" max="3586" width="18.28125" style="23" customWidth="1"/>
    <col min="3587" max="3587" width="26.421875" style="23" customWidth="1"/>
    <col min="3588" max="3588" width="18.00390625" style="23" customWidth="1"/>
    <col min="3589" max="3589" width="14.28125" style="23" customWidth="1"/>
    <col min="3590" max="3590" width="12.57421875" style="23" customWidth="1"/>
    <col min="3591" max="3591" width="11.00390625" style="23" bestFit="1" customWidth="1"/>
    <col min="3592" max="3593" width="14.7109375" style="23" customWidth="1"/>
    <col min="3594" max="3594" width="29.57421875" style="23" customWidth="1"/>
    <col min="3595" max="3595" width="22.28125" style="23" customWidth="1"/>
    <col min="3596" max="3596" width="22.7109375" style="23" customWidth="1"/>
    <col min="3597" max="3597" width="25.7109375" style="23" customWidth="1"/>
    <col min="3598" max="3599" width="5.7109375" style="23" customWidth="1"/>
    <col min="3600" max="3600" width="6.7109375" style="23" customWidth="1"/>
    <col min="3601" max="3605" width="5.7109375" style="23" customWidth="1"/>
    <col min="3606" max="3606" width="6.7109375" style="23" customWidth="1"/>
    <col min="3607" max="3611" width="5.7109375" style="23" customWidth="1"/>
    <col min="3612" max="3612" width="6.7109375" style="23" customWidth="1"/>
    <col min="3613" max="3617" width="5.7109375" style="23" customWidth="1"/>
    <col min="3618" max="3626" width="6.7109375" style="23" customWidth="1"/>
    <col min="3627" max="3644" width="5.7109375" style="23" customWidth="1"/>
    <col min="3645" max="3645" width="6.7109375" style="23" customWidth="1"/>
    <col min="3646" max="3650" width="5.7109375" style="23" customWidth="1"/>
    <col min="3651" max="3651" width="52.7109375" style="23" customWidth="1"/>
    <col min="3652" max="3656" width="5.7109375" style="23" customWidth="1"/>
    <col min="3657" max="3657" width="6.7109375" style="23" customWidth="1"/>
    <col min="3658" max="3662" width="5.7109375" style="23" customWidth="1"/>
    <col min="3663" max="3663" width="6.7109375" style="23" customWidth="1"/>
    <col min="3664" max="3675" width="5.7109375" style="23" customWidth="1"/>
    <col min="3676" max="3840" width="11.421875" style="23" customWidth="1"/>
    <col min="3841" max="3841" width="33.421875" style="23" customWidth="1"/>
    <col min="3842" max="3842" width="18.28125" style="23" customWidth="1"/>
    <col min="3843" max="3843" width="26.421875" style="23" customWidth="1"/>
    <col min="3844" max="3844" width="18.00390625" style="23" customWidth="1"/>
    <col min="3845" max="3845" width="14.28125" style="23" customWidth="1"/>
    <col min="3846" max="3846" width="12.57421875" style="23" customWidth="1"/>
    <col min="3847" max="3847" width="11.00390625" style="23" bestFit="1" customWidth="1"/>
    <col min="3848" max="3849" width="14.7109375" style="23" customWidth="1"/>
    <col min="3850" max="3850" width="29.57421875" style="23" customWidth="1"/>
    <col min="3851" max="3851" width="22.28125" style="23" customWidth="1"/>
    <col min="3852" max="3852" width="22.7109375" style="23" customWidth="1"/>
    <col min="3853" max="3853" width="25.7109375" style="23" customWidth="1"/>
    <col min="3854" max="3855" width="5.7109375" style="23" customWidth="1"/>
    <col min="3856" max="3856" width="6.7109375" style="23" customWidth="1"/>
    <col min="3857" max="3861" width="5.7109375" style="23" customWidth="1"/>
    <col min="3862" max="3862" width="6.7109375" style="23" customWidth="1"/>
    <col min="3863" max="3867" width="5.7109375" style="23" customWidth="1"/>
    <col min="3868" max="3868" width="6.7109375" style="23" customWidth="1"/>
    <col min="3869" max="3873" width="5.7109375" style="23" customWidth="1"/>
    <col min="3874" max="3882" width="6.7109375" style="23" customWidth="1"/>
    <col min="3883" max="3900" width="5.7109375" style="23" customWidth="1"/>
    <col min="3901" max="3901" width="6.7109375" style="23" customWidth="1"/>
    <col min="3902" max="3906" width="5.7109375" style="23" customWidth="1"/>
    <col min="3907" max="3907" width="52.7109375" style="23" customWidth="1"/>
    <col min="3908" max="3912" width="5.7109375" style="23" customWidth="1"/>
    <col min="3913" max="3913" width="6.7109375" style="23" customWidth="1"/>
    <col min="3914" max="3918" width="5.7109375" style="23" customWidth="1"/>
    <col min="3919" max="3919" width="6.7109375" style="23" customWidth="1"/>
    <col min="3920" max="3931" width="5.7109375" style="23" customWidth="1"/>
    <col min="3932" max="4096" width="11.421875" style="23" customWidth="1"/>
    <col min="4097" max="4097" width="33.421875" style="23" customWidth="1"/>
    <col min="4098" max="4098" width="18.28125" style="23" customWidth="1"/>
    <col min="4099" max="4099" width="26.421875" style="23" customWidth="1"/>
    <col min="4100" max="4100" width="18.00390625" style="23" customWidth="1"/>
    <col min="4101" max="4101" width="14.28125" style="23" customWidth="1"/>
    <col min="4102" max="4102" width="12.57421875" style="23" customWidth="1"/>
    <col min="4103" max="4103" width="11.00390625" style="23" bestFit="1" customWidth="1"/>
    <col min="4104" max="4105" width="14.7109375" style="23" customWidth="1"/>
    <col min="4106" max="4106" width="29.57421875" style="23" customWidth="1"/>
    <col min="4107" max="4107" width="22.28125" style="23" customWidth="1"/>
    <col min="4108" max="4108" width="22.7109375" style="23" customWidth="1"/>
    <col min="4109" max="4109" width="25.7109375" style="23" customWidth="1"/>
    <col min="4110" max="4111" width="5.7109375" style="23" customWidth="1"/>
    <col min="4112" max="4112" width="6.7109375" style="23" customWidth="1"/>
    <col min="4113" max="4117" width="5.7109375" style="23" customWidth="1"/>
    <col min="4118" max="4118" width="6.7109375" style="23" customWidth="1"/>
    <col min="4119" max="4123" width="5.7109375" style="23" customWidth="1"/>
    <col min="4124" max="4124" width="6.7109375" style="23" customWidth="1"/>
    <col min="4125" max="4129" width="5.7109375" style="23" customWidth="1"/>
    <col min="4130" max="4138" width="6.7109375" style="23" customWidth="1"/>
    <col min="4139" max="4156" width="5.7109375" style="23" customWidth="1"/>
    <col min="4157" max="4157" width="6.7109375" style="23" customWidth="1"/>
    <col min="4158" max="4162" width="5.7109375" style="23" customWidth="1"/>
    <col min="4163" max="4163" width="52.7109375" style="23" customWidth="1"/>
    <col min="4164" max="4168" width="5.7109375" style="23" customWidth="1"/>
    <col min="4169" max="4169" width="6.7109375" style="23" customWidth="1"/>
    <col min="4170" max="4174" width="5.7109375" style="23" customWidth="1"/>
    <col min="4175" max="4175" width="6.7109375" style="23" customWidth="1"/>
    <col min="4176" max="4187" width="5.7109375" style="23" customWidth="1"/>
    <col min="4188" max="4352" width="11.421875" style="23" customWidth="1"/>
    <col min="4353" max="4353" width="33.421875" style="23" customWidth="1"/>
    <col min="4354" max="4354" width="18.28125" style="23" customWidth="1"/>
    <col min="4355" max="4355" width="26.421875" style="23" customWidth="1"/>
    <col min="4356" max="4356" width="18.00390625" style="23" customWidth="1"/>
    <col min="4357" max="4357" width="14.28125" style="23" customWidth="1"/>
    <col min="4358" max="4358" width="12.57421875" style="23" customWidth="1"/>
    <col min="4359" max="4359" width="11.00390625" style="23" bestFit="1" customWidth="1"/>
    <col min="4360" max="4361" width="14.7109375" style="23" customWidth="1"/>
    <col min="4362" max="4362" width="29.57421875" style="23" customWidth="1"/>
    <col min="4363" max="4363" width="22.28125" style="23" customWidth="1"/>
    <col min="4364" max="4364" width="22.7109375" style="23" customWidth="1"/>
    <col min="4365" max="4365" width="25.7109375" style="23" customWidth="1"/>
    <col min="4366" max="4367" width="5.7109375" style="23" customWidth="1"/>
    <col min="4368" max="4368" width="6.7109375" style="23" customWidth="1"/>
    <col min="4369" max="4373" width="5.7109375" style="23" customWidth="1"/>
    <col min="4374" max="4374" width="6.7109375" style="23" customWidth="1"/>
    <col min="4375" max="4379" width="5.7109375" style="23" customWidth="1"/>
    <col min="4380" max="4380" width="6.7109375" style="23" customWidth="1"/>
    <col min="4381" max="4385" width="5.7109375" style="23" customWidth="1"/>
    <col min="4386" max="4394" width="6.7109375" style="23" customWidth="1"/>
    <col min="4395" max="4412" width="5.7109375" style="23" customWidth="1"/>
    <col min="4413" max="4413" width="6.7109375" style="23" customWidth="1"/>
    <col min="4414" max="4418" width="5.7109375" style="23" customWidth="1"/>
    <col min="4419" max="4419" width="52.7109375" style="23" customWidth="1"/>
    <col min="4420" max="4424" width="5.7109375" style="23" customWidth="1"/>
    <col min="4425" max="4425" width="6.7109375" style="23" customWidth="1"/>
    <col min="4426" max="4430" width="5.7109375" style="23" customWidth="1"/>
    <col min="4431" max="4431" width="6.7109375" style="23" customWidth="1"/>
    <col min="4432" max="4443" width="5.7109375" style="23" customWidth="1"/>
    <col min="4444" max="4608" width="11.421875" style="23" customWidth="1"/>
    <col min="4609" max="4609" width="33.421875" style="23" customWidth="1"/>
    <col min="4610" max="4610" width="18.28125" style="23" customWidth="1"/>
    <col min="4611" max="4611" width="26.421875" style="23" customWidth="1"/>
    <col min="4612" max="4612" width="18.00390625" style="23" customWidth="1"/>
    <col min="4613" max="4613" width="14.28125" style="23" customWidth="1"/>
    <col min="4614" max="4614" width="12.57421875" style="23" customWidth="1"/>
    <col min="4615" max="4615" width="11.00390625" style="23" bestFit="1" customWidth="1"/>
    <col min="4616" max="4617" width="14.7109375" style="23" customWidth="1"/>
    <col min="4618" max="4618" width="29.57421875" style="23" customWidth="1"/>
    <col min="4619" max="4619" width="22.28125" style="23" customWidth="1"/>
    <col min="4620" max="4620" width="22.7109375" style="23" customWidth="1"/>
    <col min="4621" max="4621" width="25.7109375" style="23" customWidth="1"/>
    <col min="4622" max="4623" width="5.7109375" style="23" customWidth="1"/>
    <col min="4624" max="4624" width="6.7109375" style="23" customWidth="1"/>
    <col min="4625" max="4629" width="5.7109375" style="23" customWidth="1"/>
    <col min="4630" max="4630" width="6.7109375" style="23" customWidth="1"/>
    <col min="4631" max="4635" width="5.7109375" style="23" customWidth="1"/>
    <col min="4636" max="4636" width="6.7109375" style="23" customWidth="1"/>
    <col min="4637" max="4641" width="5.7109375" style="23" customWidth="1"/>
    <col min="4642" max="4650" width="6.7109375" style="23" customWidth="1"/>
    <col min="4651" max="4668" width="5.7109375" style="23" customWidth="1"/>
    <col min="4669" max="4669" width="6.7109375" style="23" customWidth="1"/>
    <col min="4670" max="4674" width="5.7109375" style="23" customWidth="1"/>
    <col min="4675" max="4675" width="52.7109375" style="23" customWidth="1"/>
    <col min="4676" max="4680" width="5.7109375" style="23" customWidth="1"/>
    <col min="4681" max="4681" width="6.7109375" style="23" customWidth="1"/>
    <col min="4682" max="4686" width="5.7109375" style="23" customWidth="1"/>
    <col min="4687" max="4687" width="6.7109375" style="23" customWidth="1"/>
    <col min="4688" max="4699" width="5.7109375" style="23" customWidth="1"/>
    <col min="4700" max="4864" width="11.421875" style="23" customWidth="1"/>
    <col min="4865" max="4865" width="33.421875" style="23" customWidth="1"/>
    <col min="4866" max="4866" width="18.28125" style="23" customWidth="1"/>
    <col min="4867" max="4867" width="26.421875" style="23" customWidth="1"/>
    <col min="4868" max="4868" width="18.00390625" style="23" customWidth="1"/>
    <col min="4869" max="4869" width="14.28125" style="23" customWidth="1"/>
    <col min="4870" max="4870" width="12.57421875" style="23" customWidth="1"/>
    <col min="4871" max="4871" width="11.00390625" style="23" bestFit="1" customWidth="1"/>
    <col min="4872" max="4873" width="14.7109375" style="23" customWidth="1"/>
    <col min="4874" max="4874" width="29.57421875" style="23" customWidth="1"/>
    <col min="4875" max="4875" width="22.28125" style="23" customWidth="1"/>
    <col min="4876" max="4876" width="22.7109375" style="23" customWidth="1"/>
    <col min="4877" max="4877" width="25.7109375" style="23" customWidth="1"/>
    <col min="4878" max="4879" width="5.7109375" style="23" customWidth="1"/>
    <col min="4880" max="4880" width="6.7109375" style="23" customWidth="1"/>
    <col min="4881" max="4885" width="5.7109375" style="23" customWidth="1"/>
    <col min="4886" max="4886" width="6.7109375" style="23" customWidth="1"/>
    <col min="4887" max="4891" width="5.7109375" style="23" customWidth="1"/>
    <col min="4892" max="4892" width="6.7109375" style="23" customWidth="1"/>
    <col min="4893" max="4897" width="5.7109375" style="23" customWidth="1"/>
    <col min="4898" max="4906" width="6.7109375" style="23" customWidth="1"/>
    <col min="4907" max="4924" width="5.7109375" style="23" customWidth="1"/>
    <col min="4925" max="4925" width="6.7109375" style="23" customWidth="1"/>
    <col min="4926" max="4930" width="5.7109375" style="23" customWidth="1"/>
    <col min="4931" max="4931" width="52.7109375" style="23" customWidth="1"/>
    <col min="4932" max="4936" width="5.7109375" style="23" customWidth="1"/>
    <col min="4937" max="4937" width="6.7109375" style="23" customWidth="1"/>
    <col min="4938" max="4942" width="5.7109375" style="23" customWidth="1"/>
    <col min="4943" max="4943" width="6.7109375" style="23" customWidth="1"/>
    <col min="4944" max="4955" width="5.7109375" style="23" customWidth="1"/>
    <col min="4956" max="5120" width="11.421875" style="23" customWidth="1"/>
    <col min="5121" max="5121" width="33.421875" style="23" customWidth="1"/>
    <col min="5122" max="5122" width="18.28125" style="23" customWidth="1"/>
    <col min="5123" max="5123" width="26.421875" style="23" customWidth="1"/>
    <col min="5124" max="5124" width="18.00390625" style="23" customWidth="1"/>
    <col min="5125" max="5125" width="14.28125" style="23" customWidth="1"/>
    <col min="5126" max="5126" width="12.57421875" style="23" customWidth="1"/>
    <col min="5127" max="5127" width="11.00390625" style="23" bestFit="1" customWidth="1"/>
    <col min="5128" max="5129" width="14.7109375" style="23" customWidth="1"/>
    <col min="5130" max="5130" width="29.57421875" style="23" customWidth="1"/>
    <col min="5131" max="5131" width="22.28125" style="23" customWidth="1"/>
    <col min="5132" max="5132" width="22.7109375" style="23" customWidth="1"/>
    <col min="5133" max="5133" width="25.7109375" style="23" customWidth="1"/>
    <col min="5134" max="5135" width="5.7109375" style="23" customWidth="1"/>
    <col min="5136" max="5136" width="6.7109375" style="23" customWidth="1"/>
    <col min="5137" max="5141" width="5.7109375" style="23" customWidth="1"/>
    <col min="5142" max="5142" width="6.7109375" style="23" customWidth="1"/>
    <col min="5143" max="5147" width="5.7109375" style="23" customWidth="1"/>
    <col min="5148" max="5148" width="6.7109375" style="23" customWidth="1"/>
    <col min="5149" max="5153" width="5.7109375" style="23" customWidth="1"/>
    <col min="5154" max="5162" width="6.7109375" style="23" customWidth="1"/>
    <col min="5163" max="5180" width="5.7109375" style="23" customWidth="1"/>
    <col min="5181" max="5181" width="6.7109375" style="23" customWidth="1"/>
    <col min="5182" max="5186" width="5.7109375" style="23" customWidth="1"/>
    <col min="5187" max="5187" width="52.7109375" style="23" customWidth="1"/>
    <col min="5188" max="5192" width="5.7109375" style="23" customWidth="1"/>
    <col min="5193" max="5193" width="6.7109375" style="23" customWidth="1"/>
    <col min="5194" max="5198" width="5.7109375" style="23" customWidth="1"/>
    <col min="5199" max="5199" width="6.7109375" style="23" customWidth="1"/>
    <col min="5200" max="5211" width="5.7109375" style="23" customWidth="1"/>
    <col min="5212" max="5376" width="11.421875" style="23" customWidth="1"/>
    <col min="5377" max="5377" width="33.421875" style="23" customWidth="1"/>
    <col min="5378" max="5378" width="18.28125" style="23" customWidth="1"/>
    <col min="5379" max="5379" width="26.421875" style="23" customWidth="1"/>
    <col min="5380" max="5380" width="18.00390625" style="23" customWidth="1"/>
    <col min="5381" max="5381" width="14.28125" style="23" customWidth="1"/>
    <col min="5382" max="5382" width="12.57421875" style="23" customWidth="1"/>
    <col min="5383" max="5383" width="11.00390625" style="23" bestFit="1" customWidth="1"/>
    <col min="5384" max="5385" width="14.7109375" style="23" customWidth="1"/>
    <col min="5386" max="5386" width="29.57421875" style="23" customWidth="1"/>
    <col min="5387" max="5387" width="22.28125" style="23" customWidth="1"/>
    <col min="5388" max="5388" width="22.7109375" style="23" customWidth="1"/>
    <col min="5389" max="5389" width="25.7109375" style="23" customWidth="1"/>
    <col min="5390" max="5391" width="5.7109375" style="23" customWidth="1"/>
    <col min="5392" max="5392" width="6.7109375" style="23" customWidth="1"/>
    <col min="5393" max="5397" width="5.7109375" style="23" customWidth="1"/>
    <col min="5398" max="5398" width="6.7109375" style="23" customWidth="1"/>
    <col min="5399" max="5403" width="5.7109375" style="23" customWidth="1"/>
    <col min="5404" max="5404" width="6.7109375" style="23" customWidth="1"/>
    <col min="5405" max="5409" width="5.7109375" style="23" customWidth="1"/>
    <col min="5410" max="5418" width="6.7109375" style="23" customWidth="1"/>
    <col min="5419" max="5436" width="5.7109375" style="23" customWidth="1"/>
    <col min="5437" max="5437" width="6.7109375" style="23" customWidth="1"/>
    <col min="5438" max="5442" width="5.7109375" style="23" customWidth="1"/>
    <col min="5443" max="5443" width="52.7109375" style="23" customWidth="1"/>
    <col min="5444" max="5448" width="5.7109375" style="23" customWidth="1"/>
    <col min="5449" max="5449" width="6.7109375" style="23" customWidth="1"/>
    <col min="5450" max="5454" width="5.7109375" style="23" customWidth="1"/>
    <col min="5455" max="5455" width="6.7109375" style="23" customWidth="1"/>
    <col min="5456" max="5467" width="5.7109375" style="23" customWidth="1"/>
    <col min="5468" max="5632" width="11.421875" style="23" customWidth="1"/>
    <col min="5633" max="5633" width="33.421875" style="23" customWidth="1"/>
    <col min="5634" max="5634" width="18.28125" style="23" customWidth="1"/>
    <col min="5635" max="5635" width="26.421875" style="23" customWidth="1"/>
    <col min="5636" max="5636" width="18.00390625" style="23" customWidth="1"/>
    <col min="5637" max="5637" width="14.28125" style="23" customWidth="1"/>
    <col min="5638" max="5638" width="12.57421875" style="23" customWidth="1"/>
    <col min="5639" max="5639" width="11.00390625" style="23" bestFit="1" customWidth="1"/>
    <col min="5640" max="5641" width="14.7109375" style="23" customWidth="1"/>
    <col min="5642" max="5642" width="29.57421875" style="23" customWidth="1"/>
    <col min="5643" max="5643" width="22.28125" style="23" customWidth="1"/>
    <col min="5644" max="5644" width="22.7109375" style="23" customWidth="1"/>
    <col min="5645" max="5645" width="25.7109375" style="23" customWidth="1"/>
    <col min="5646" max="5647" width="5.7109375" style="23" customWidth="1"/>
    <col min="5648" max="5648" width="6.7109375" style="23" customWidth="1"/>
    <col min="5649" max="5653" width="5.7109375" style="23" customWidth="1"/>
    <col min="5654" max="5654" width="6.7109375" style="23" customWidth="1"/>
    <col min="5655" max="5659" width="5.7109375" style="23" customWidth="1"/>
    <col min="5660" max="5660" width="6.7109375" style="23" customWidth="1"/>
    <col min="5661" max="5665" width="5.7109375" style="23" customWidth="1"/>
    <col min="5666" max="5674" width="6.7109375" style="23" customWidth="1"/>
    <col min="5675" max="5692" width="5.7109375" style="23" customWidth="1"/>
    <col min="5693" max="5693" width="6.7109375" style="23" customWidth="1"/>
    <col min="5694" max="5698" width="5.7109375" style="23" customWidth="1"/>
    <col min="5699" max="5699" width="52.7109375" style="23" customWidth="1"/>
    <col min="5700" max="5704" width="5.7109375" style="23" customWidth="1"/>
    <col min="5705" max="5705" width="6.7109375" style="23" customWidth="1"/>
    <col min="5706" max="5710" width="5.7109375" style="23" customWidth="1"/>
    <col min="5711" max="5711" width="6.7109375" style="23" customWidth="1"/>
    <col min="5712" max="5723" width="5.7109375" style="23" customWidth="1"/>
    <col min="5724" max="5888" width="11.421875" style="23" customWidth="1"/>
    <col min="5889" max="5889" width="33.421875" style="23" customWidth="1"/>
    <col min="5890" max="5890" width="18.28125" style="23" customWidth="1"/>
    <col min="5891" max="5891" width="26.421875" style="23" customWidth="1"/>
    <col min="5892" max="5892" width="18.00390625" style="23" customWidth="1"/>
    <col min="5893" max="5893" width="14.28125" style="23" customWidth="1"/>
    <col min="5894" max="5894" width="12.57421875" style="23" customWidth="1"/>
    <col min="5895" max="5895" width="11.00390625" style="23" bestFit="1" customWidth="1"/>
    <col min="5896" max="5897" width="14.7109375" style="23" customWidth="1"/>
    <col min="5898" max="5898" width="29.57421875" style="23" customWidth="1"/>
    <col min="5899" max="5899" width="22.28125" style="23" customWidth="1"/>
    <col min="5900" max="5900" width="22.7109375" style="23" customWidth="1"/>
    <col min="5901" max="5901" width="25.7109375" style="23" customWidth="1"/>
    <col min="5902" max="5903" width="5.7109375" style="23" customWidth="1"/>
    <col min="5904" max="5904" width="6.7109375" style="23" customWidth="1"/>
    <col min="5905" max="5909" width="5.7109375" style="23" customWidth="1"/>
    <col min="5910" max="5910" width="6.7109375" style="23" customWidth="1"/>
    <col min="5911" max="5915" width="5.7109375" style="23" customWidth="1"/>
    <col min="5916" max="5916" width="6.7109375" style="23" customWidth="1"/>
    <col min="5917" max="5921" width="5.7109375" style="23" customWidth="1"/>
    <col min="5922" max="5930" width="6.7109375" style="23" customWidth="1"/>
    <col min="5931" max="5948" width="5.7109375" style="23" customWidth="1"/>
    <col min="5949" max="5949" width="6.7109375" style="23" customWidth="1"/>
    <col min="5950" max="5954" width="5.7109375" style="23" customWidth="1"/>
    <col min="5955" max="5955" width="52.7109375" style="23" customWidth="1"/>
    <col min="5956" max="5960" width="5.7109375" style="23" customWidth="1"/>
    <col min="5961" max="5961" width="6.7109375" style="23" customWidth="1"/>
    <col min="5962" max="5966" width="5.7109375" style="23" customWidth="1"/>
    <col min="5967" max="5967" width="6.7109375" style="23" customWidth="1"/>
    <col min="5968" max="5979" width="5.7109375" style="23" customWidth="1"/>
    <col min="5980" max="6144" width="11.421875" style="23" customWidth="1"/>
    <col min="6145" max="6145" width="33.421875" style="23" customWidth="1"/>
    <col min="6146" max="6146" width="18.28125" style="23" customWidth="1"/>
    <col min="6147" max="6147" width="26.421875" style="23" customWidth="1"/>
    <col min="6148" max="6148" width="18.00390625" style="23" customWidth="1"/>
    <col min="6149" max="6149" width="14.28125" style="23" customWidth="1"/>
    <col min="6150" max="6150" width="12.57421875" style="23" customWidth="1"/>
    <col min="6151" max="6151" width="11.00390625" style="23" bestFit="1" customWidth="1"/>
    <col min="6152" max="6153" width="14.7109375" style="23" customWidth="1"/>
    <col min="6154" max="6154" width="29.57421875" style="23" customWidth="1"/>
    <col min="6155" max="6155" width="22.28125" style="23" customWidth="1"/>
    <col min="6156" max="6156" width="22.7109375" style="23" customWidth="1"/>
    <col min="6157" max="6157" width="25.7109375" style="23" customWidth="1"/>
    <col min="6158" max="6159" width="5.7109375" style="23" customWidth="1"/>
    <col min="6160" max="6160" width="6.7109375" style="23" customWidth="1"/>
    <col min="6161" max="6165" width="5.7109375" style="23" customWidth="1"/>
    <col min="6166" max="6166" width="6.7109375" style="23" customWidth="1"/>
    <col min="6167" max="6171" width="5.7109375" style="23" customWidth="1"/>
    <col min="6172" max="6172" width="6.7109375" style="23" customWidth="1"/>
    <col min="6173" max="6177" width="5.7109375" style="23" customWidth="1"/>
    <col min="6178" max="6186" width="6.7109375" style="23" customWidth="1"/>
    <col min="6187" max="6204" width="5.7109375" style="23" customWidth="1"/>
    <col min="6205" max="6205" width="6.7109375" style="23" customWidth="1"/>
    <col min="6206" max="6210" width="5.7109375" style="23" customWidth="1"/>
    <col min="6211" max="6211" width="52.7109375" style="23" customWidth="1"/>
    <col min="6212" max="6216" width="5.7109375" style="23" customWidth="1"/>
    <col min="6217" max="6217" width="6.7109375" style="23" customWidth="1"/>
    <col min="6218" max="6222" width="5.7109375" style="23" customWidth="1"/>
    <col min="6223" max="6223" width="6.7109375" style="23" customWidth="1"/>
    <col min="6224" max="6235" width="5.7109375" style="23" customWidth="1"/>
    <col min="6236" max="6400" width="11.421875" style="23" customWidth="1"/>
    <col min="6401" max="6401" width="33.421875" style="23" customWidth="1"/>
    <col min="6402" max="6402" width="18.28125" style="23" customWidth="1"/>
    <col min="6403" max="6403" width="26.421875" style="23" customWidth="1"/>
    <col min="6404" max="6404" width="18.00390625" style="23" customWidth="1"/>
    <col min="6405" max="6405" width="14.28125" style="23" customWidth="1"/>
    <col min="6406" max="6406" width="12.57421875" style="23" customWidth="1"/>
    <col min="6407" max="6407" width="11.00390625" style="23" bestFit="1" customWidth="1"/>
    <col min="6408" max="6409" width="14.7109375" style="23" customWidth="1"/>
    <col min="6410" max="6410" width="29.57421875" style="23" customWidth="1"/>
    <col min="6411" max="6411" width="22.28125" style="23" customWidth="1"/>
    <col min="6412" max="6412" width="22.7109375" style="23" customWidth="1"/>
    <col min="6413" max="6413" width="25.7109375" style="23" customWidth="1"/>
    <col min="6414" max="6415" width="5.7109375" style="23" customWidth="1"/>
    <col min="6416" max="6416" width="6.7109375" style="23" customWidth="1"/>
    <col min="6417" max="6421" width="5.7109375" style="23" customWidth="1"/>
    <col min="6422" max="6422" width="6.7109375" style="23" customWidth="1"/>
    <col min="6423" max="6427" width="5.7109375" style="23" customWidth="1"/>
    <col min="6428" max="6428" width="6.7109375" style="23" customWidth="1"/>
    <col min="6429" max="6433" width="5.7109375" style="23" customWidth="1"/>
    <col min="6434" max="6442" width="6.7109375" style="23" customWidth="1"/>
    <col min="6443" max="6460" width="5.7109375" style="23" customWidth="1"/>
    <col min="6461" max="6461" width="6.7109375" style="23" customWidth="1"/>
    <col min="6462" max="6466" width="5.7109375" style="23" customWidth="1"/>
    <col min="6467" max="6467" width="52.7109375" style="23" customWidth="1"/>
    <col min="6468" max="6472" width="5.7109375" style="23" customWidth="1"/>
    <col min="6473" max="6473" width="6.7109375" style="23" customWidth="1"/>
    <col min="6474" max="6478" width="5.7109375" style="23" customWidth="1"/>
    <col min="6479" max="6479" width="6.7109375" style="23" customWidth="1"/>
    <col min="6480" max="6491" width="5.7109375" style="23" customWidth="1"/>
    <col min="6492" max="6656" width="11.421875" style="23" customWidth="1"/>
    <col min="6657" max="6657" width="33.421875" style="23" customWidth="1"/>
    <col min="6658" max="6658" width="18.28125" style="23" customWidth="1"/>
    <col min="6659" max="6659" width="26.421875" style="23" customWidth="1"/>
    <col min="6660" max="6660" width="18.00390625" style="23" customWidth="1"/>
    <col min="6661" max="6661" width="14.28125" style="23" customWidth="1"/>
    <col min="6662" max="6662" width="12.57421875" style="23" customWidth="1"/>
    <col min="6663" max="6663" width="11.00390625" style="23" bestFit="1" customWidth="1"/>
    <col min="6664" max="6665" width="14.7109375" style="23" customWidth="1"/>
    <col min="6666" max="6666" width="29.57421875" style="23" customWidth="1"/>
    <col min="6667" max="6667" width="22.28125" style="23" customWidth="1"/>
    <col min="6668" max="6668" width="22.7109375" style="23" customWidth="1"/>
    <col min="6669" max="6669" width="25.7109375" style="23" customWidth="1"/>
    <col min="6670" max="6671" width="5.7109375" style="23" customWidth="1"/>
    <col min="6672" max="6672" width="6.7109375" style="23" customWidth="1"/>
    <col min="6673" max="6677" width="5.7109375" style="23" customWidth="1"/>
    <col min="6678" max="6678" width="6.7109375" style="23" customWidth="1"/>
    <col min="6679" max="6683" width="5.7109375" style="23" customWidth="1"/>
    <col min="6684" max="6684" width="6.7109375" style="23" customWidth="1"/>
    <col min="6685" max="6689" width="5.7109375" style="23" customWidth="1"/>
    <col min="6690" max="6698" width="6.7109375" style="23" customWidth="1"/>
    <col min="6699" max="6716" width="5.7109375" style="23" customWidth="1"/>
    <col min="6717" max="6717" width="6.7109375" style="23" customWidth="1"/>
    <col min="6718" max="6722" width="5.7109375" style="23" customWidth="1"/>
    <col min="6723" max="6723" width="52.7109375" style="23" customWidth="1"/>
    <col min="6724" max="6728" width="5.7109375" style="23" customWidth="1"/>
    <col min="6729" max="6729" width="6.7109375" style="23" customWidth="1"/>
    <col min="6730" max="6734" width="5.7109375" style="23" customWidth="1"/>
    <col min="6735" max="6735" width="6.7109375" style="23" customWidth="1"/>
    <col min="6736" max="6747" width="5.7109375" style="23" customWidth="1"/>
    <col min="6748" max="6912" width="11.421875" style="23" customWidth="1"/>
    <col min="6913" max="6913" width="33.421875" style="23" customWidth="1"/>
    <col min="6914" max="6914" width="18.28125" style="23" customWidth="1"/>
    <col min="6915" max="6915" width="26.421875" style="23" customWidth="1"/>
    <col min="6916" max="6916" width="18.00390625" style="23" customWidth="1"/>
    <col min="6917" max="6917" width="14.28125" style="23" customWidth="1"/>
    <col min="6918" max="6918" width="12.57421875" style="23" customWidth="1"/>
    <col min="6919" max="6919" width="11.00390625" style="23" bestFit="1" customWidth="1"/>
    <col min="6920" max="6921" width="14.7109375" style="23" customWidth="1"/>
    <col min="6922" max="6922" width="29.57421875" style="23" customWidth="1"/>
    <col min="6923" max="6923" width="22.28125" style="23" customWidth="1"/>
    <col min="6924" max="6924" width="22.7109375" style="23" customWidth="1"/>
    <col min="6925" max="6925" width="25.7109375" style="23" customWidth="1"/>
    <col min="6926" max="6927" width="5.7109375" style="23" customWidth="1"/>
    <col min="6928" max="6928" width="6.7109375" style="23" customWidth="1"/>
    <col min="6929" max="6933" width="5.7109375" style="23" customWidth="1"/>
    <col min="6934" max="6934" width="6.7109375" style="23" customWidth="1"/>
    <col min="6935" max="6939" width="5.7109375" style="23" customWidth="1"/>
    <col min="6940" max="6940" width="6.7109375" style="23" customWidth="1"/>
    <col min="6941" max="6945" width="5.7109375" style="23" customWidth="1"/>
    <col min="6946" max="6954" width="6.7109375" style="23" customWidth="1"/>
    <col min="6955" max="6972" width="5.7109375" style="23" customWidth="1"/>
    <col min="6973" max="6973" width="6.7109375" style="23" customWidth="1"/>
    <col min="6974" max="6978" width="5.7109375" style="23" customWidth="1"/>
    <col min="6979" max="6979" width="52.7109375" style="23" customWidth="1"/>
    <col min="6980" max="6984" width="5.7109375" style="23" customWidth="1"/>
    <col min="6985" max="6985" width="6.7109375" style="23" customWidth="1"/>
    <col min="6986" max="6990" width="5.7109375" style="23" customWidth="1"/>
    <col min="6991" max="6991" width="6.7109375" style="23" customWidth="1"/>
    <col min="6992" max="7003" width="5.7109375" style="23" customWidth="1"/>
    <col min="7004" max="7168" width="11.421875" style="23" customWidth="1"/>
    <col min="7169" max="7169" width="33.421875" style="23" customWidth="1"/>
    <col min="7170" max="7170" width="18.28125" style="23" customWidth="1"/>
    <col min="7171" max="7171" width="26.421875" style="23" customWidth="1"/>
    <col min="7172" max="7172" width="18.00390625" style="23" customWidth="1"/>
    <col min="7173" max="7173" width="14.28125" style="23" customWidth="1"/>
    <col min="7174" max="7174" width="12.57421875" style="23" customWidth="1"/>
    <col min="7175" max="7175" width="11.00390625" style="23" bestFit="1" customWidth="1"/>
    <col min="7176" max="7177" width="14.7109375" style="23" customWidth="1"/>
    <col min="7178" max="7178" width="29.57421875" style="23" customWidth="1"/>
    <col min="7179" max="7179" width="22.28125" style="23" customWidth="1"/>
    <col min="7180" max="7180" width="22.7109375" style="23" customWidth="1"/>
    <col min="7181" max="7181" width="25.7109375" style="23" customWidth="1"/>
    <col min="7182" max="7183" width="5.7109375" style="23" customWidth="1"/>
    <col min="7184" max="7184" width="6.7109375" style="23" customWidth="1"/>
    <col min="7185" max="7189" width="5.7109375" style="23" customWidth="1"/>
    <col min="7190" max="7190" width="6.7109375" style="23" customWidth="1"/>
    <col min="7191" max="7195" width="5.7109375" style="23" customWidth="1"/>
    <col min="7196" max="7196" width="6.7109375" style="23" customWidth="1"/>
    <col min="7197" max="7201" width="5.7109375" style="23" customWidth="1"/>
    <col min="7202" max="7210" width="6.7109375" style="23" customWidth="1"/>
    <col min="7211" max="7228" width="5.7109375" style="23" customWidth="1"/>
    <col min="7229" max="7229" width="6.7109375" style="23" customWidth="1"/>
    <col min="7230" max="7234" width="5.7109375" style="23" customWidth="1"/>
    <col min="7235" max="7235" width="52.7109375" style="23" customWidth="1"/>
    <col min="7236" max="7240" width="5.7109375" style="23" customWidth="1"/>
    <col min="7241" max="7241" width="6.7109375" style="23" customWidth="1"/>
    <col min="7242" max="7246" width="5.7109375" style="23" customWidth="1"/>
    <col min="7247" max="7247" width="6.7109375" style="23" customWidth="1"/>
    <col min="7248" max="7259" width="5.7109375" style="23" customWidth="1"/>
    <col min="7260" max="7424" width="11.421875" style="23" customWidth="1"/>
    <col min="7425" max="7425" width="33.421875" style="23" customWidth="1"/>
    <col min="7426" max="7426" width="18.28125" style="23" customWidth="1"/>
    <col min="7427" max="7427" width="26.421875" style="23" customWidth="1"/>
    <col min="7428" max="7428" width="18.00390625" style="23" customWidth="1"/>
    <col min="7429" max="7429" width="14.28125" style="23" customWidth="1"/>
    <col min="7430" max="7430" width="12.57421875" style="23" customWidth="1"/>
    <col min="7431" max="7431" width="11.00390625" style="23" bestFit="1" customWidth="1"/>
    <col min="7432" max="7433" width="14.7109375" style="23" customWidth="1"/>
    <col min="7434" max="7434" width="29.57421875" style="23" customWidth="1"/>
    <col min="7435" max="7435" width="22.28125" style="23" customWidth="1"/>
    <col min="7436" max="7436" width="22.7109375" style="23" customWidth="1"/>
    <col min="7437" max="7437" width="25.7109375" style="23" customWidth="1"/>
    <col min="7438" max="7439" width="5.7109375" style="23" customWidth="1"/>
    <col min="7440" max="7440" width="6.7109375" style="23" customWidth="1"/>
    <col min="7441" max="7445" width="5.7109375" style="23" customWidth="1"/>
    <col min="7446" max="7446" width="6.7109375" style="23" customWidth="1"/>
    <col min="7447" max="7451" width="5.7109375" style="23" customWidth="1"/>
    <col min="7452" max="7452" width="6.7109375" style="23" customWidth="1"/>
    <col min="7453" max="7457" width="5.7109375" style="23" customWidth="1"/>
    <col min="7458" max="7466" width="6.7109375" style="23" customWidth="1"/>
    <col min="7467" max="7484" width="5.7109375" style="23" customWidth="1"/>
    <col min="7485" max="7485" width="6.7109375" style="23" customWidth="1"/>
    <col min="7486" max="7490" width="5.7109375" style="23" customWidth="1"/>
    <col min="7491" max="7491" width="52.7109375" style="23" customWidth="1"/>
    <col min="7492" max="7496" width="5.7109375" style="23" customWidth="1"/>
    <col min="7497" max="7497" width="6.7109375" style="23" customWidth="1"/>
    <col min="7498" max="7502" width="5.7109375" style="23" customWidth="1"/>
    <col min="7503" max="7503" width="6.7109375" style="23" customWidth="1"/>
    <col min="7504" max="7515" width="5.7109375" style="23" customWidth="1"/>
    <col min="7516" max="7680" width="11.421875" style="23" customWidth="1"/>
    <col min="7681" max="7681" width="33.421875" style="23" customWidth="1"/>
    <col min="7682" max="7682" width="18.28125" style="23" customWidth="1"/>
    <col min="7683" max="7683" width="26.421875" style="23" customWidth="1"/>
    <col min="7684" max="7684" width="18.00390625" style="23" customWidth="1"/>
    <col min="7685" max="7685" width="14.28125" style="23" customWidth="1"/>
    <col min="7686" max="7686" width="12.57421875" style="23" customWidth="1"/>
    <col min="7687" max="7687" width="11.00390625" style="23" bestFit="1" customWidth="1"/>
    <col min="7688" max="7689" width="14.7109375" style="23" customWidth="1"/>
    <col min="7690" max="7690" width="29.57421875" style="23" customWidth="1"/>
    <col min="7691" max="7691" width="22.28125" style="23" customWidth="1"/>
    <col min="7692" max="7692" width="22.7109375" style="23" customWidth="1"/>
    <col min="7693" max="7693" width="25.7109375" style="23" customWidth="1"/>
    <col min="7694" max="7695" width="5.7109375" style="23" customWidth="1"/>
    <col min="7696" max="7696" width="6.7109375" style="23" customWidth="1"/>
    <col min="7697" max="7701" width="5.7109375" style="23" customWidth="1"/>
    <col min="7702" max="7702" width="6.7109375" style="23" customWidth="1"/>
    <col min="7703" max="7707" width="5.7109375" style="23" customWidth="1"/>
    <col min="7708" max="7708" width="6.7109375" style="23" customWidth="1"/>
    <col min="7709" max="7713" width="5.7109375" style="23" customWidth="1"/>
    <col min="7714" max="7722" width="6.7109375" style="23" customWidth="1"/>
    <col min="7723" max="7740" width="5.7109375" style="23" customWidth="1"/>
    <col min="7741" max="7741" width="6.7109375" style="23" customWidth="1"/>
    <col min="7742" max="7746" width="5.7109375" style="23" customWidth="1"/>
    <col min="7747" max="7747" width="52.7109375" style="23" customWidth="1"/>
    <col min="7748" max="7752" width="5.7109375" style="23" customWidth="1"/>
    <col min="7753" max="7753" width="6.7109375" style="23" customWidth="1"/>
    <col min="7754" max="7758" width="5.7109375" style="23" customWidth="1"/>
    <col min="7759" max="7759" width="6.7109375" style="23" customWidth="1"/>
    <col min="7760" max="7771" width="5.7109375" style="23" customWidth="1"/>
    <col min="7772" max="7936" width="11.421875" style="23" customWidth="1"/>
    <col min="7937" max="7937" width="33.421875" style="23" customWidth="1"/>
    <col min="7938" max="7938" width="18.28125" style="23" customWidth="1"/>
    <col min="7939" max="7939" width="26.421875" style="23" customWidth="1"/>
    <col min="7940" max="7940" width="18.00390625" style="23" customWidth="1"/>
    <col min="7941" max="7941" width="14.28125" style="23" customWidth="1"/>
    <col min="7942" max="7942" width="12.57421875" style="23" customWidth="1"/>
    <col min="7943" max="7943" width="11.00390625" style="23" bestFit="1" customWidth="1"/>
    <col min="7944" max="7945" width="14.7109375" style="23" customWidth="1"/>
    <col min="7946" max="7946" width="29.57421875" style="23" customWidth="1"/>
    <col min="7947" max="7947" width="22.28125" style="23" customWidth="1"/>
    <col min="7948" max="7948" width="22.7109375" style="23" customWidth="1"/>
    <col min="7949" max="7949" width="25.7109375" style="23" customWidth="1"/>
    <col min="7950" max="7951" width="5.7109375" style="23" customWidth="1"/>
    <col min="7952" max="7952" width="6.7109375" style="23" customWidth="1"/>
    <col min="7953" max="7957" width="5.7109375" style="23" customWidth="1"/>
    <col min="7958" max="7958" width="6.7109375" style="23" customWidth="1"/>
    <col min="7959" max="7963" width="5.7109375" style="23" customWidth="1"/>
    <col min="7964" max="7964" width="6.7109375" style="23" customWidth="1"/>
    <col min="7965" max="7969" width="5.7109375" style="23" customWidth="1"/>
    <col min="7970" max="7978" width="6.7109375" style="23" customWidth="1"/>
    <col min="7979" max="7996" width="5.7109375" style="23" customWidth="1"/>
    <col min="7997" max="7997" width="6.7109375" style="23" customWidth="1"/>
    <col min="7998" max="8002" width="5.7109375" style="23" customWidth="1"/>
    <col min="8003" max="8003" width="52.7109375" style="23" customWidth="1"/>
    <col min="8004" max="8008" width="5.7109375" style="23" customWidth="1"/>
    <col min="8009" max="8009" width="6.7109375" style="23" customWidth="1"/>
    <col min="8010" max="8014" width="5.7109375" style="23" customWidth="1"/>
    <col min="8015" max="8015" width="6.7109375" style="23" customWidth="1"/>
    <col min="8016" max="8027" width="5.7109375" style="23" customWidth="1"/>
    <col min="8028" max="8192" width="11.421875" style="23" customWidth="1"/>
    <col min="8193" max="8193" width="33.421875" style="23" customWidth="1"/>
    <col min="8194" max="8194" width="18.28125" style="23" customWidth="1"/>
    <col min="8195" max="8195" width="26.421875" style="23" customWidth="1"/>
    <col min="8196" max="8196" width="18.00390625" style="23" customWidth="1"/>
    <col min="8197" max="8197" width="14.28125" style="23" customWidth="1"/>
    <col min="8198" max="8198" width="12.57421875" style="23" customWidth="1"/>
    <col min="8199" max="8199" width="11.00390625" style="23" bestFit="1" customWidth="1"/>
    <col min="8200" max="8201" width="14.7109375" style="23" customWidth="1"/>
    <col min="8202" max="8202" width="29.57421875" style="23" customWidth="1"/>
    <col min="8203" max="8203" width="22.28125" style="23" customWidth="1"/>
    <col min="8204" max="8204" width="22.7109375" style="23" customWidth="1"/>
    <col min="8205" max="8205" width="25.7109375" style="23" customWidth="1"/>
    <col min="8206" max="8207" width="5.7109375" style="23" customWidth="1"/>
    <col min="8208" max="8208" width="6.7109375" style="23" customWidth="1"/>
    <col min="8209" max="8213" width="5.7109375" style="23" customWidth="1"/>
    <col min="8214" max="8214" width="6.7109375" style="23" customWidth="1"/>
    <col min="8215" max="8219" width="5.7109375" style="23" customWidth="1"/>
    <col min="8220" max="8220" width="6.7109375" style="23" customWidth="1"/>
    <col min="8221" max="8225" width="5.7109375" style="23" customWidth="1"/>
    <col min="8226" max="8234" width="6.7109375" style="23" customWidth="1"/>
    <col min="8235" max="8252" width="5.7109375" style="23" customWidth="1"/>
    <col min="8253" max="8253" width="6.7109375" style="23" customWidth="1"/>
    <col min="8254" max="8258" width="5.7109375" style="23" customWidth="1"/>
    <col min="8259" max="8259" width="52.7109375" style="23" customWidth="1"/>
    <col min="8260" max="8264" width="5.7109375" style="23" customWidth="1"/>
    <col min="8265" max="8265" width="6.7109375" style="23" customWidth="1"/>
    <col min="8266" max="8270" width="5.7109375" style="23" customWidth="1"/>
    <col min="8271" max="8271" width="6.7109375" style="23" customWidth="1"/>
    <col min="8272" max="8283" width="5.7109375" style="23" customWidth="1"/>
    <col min="8284" max="8448" width="11.421875" style="23" customWidth="1"/>
    <col min="8449" max="8449" width="33.421875" style="23" customWidth="1"/>
    <col min="8450" max="8450" width="18.28125" style="23" customWidth="1"/>
    <col min="8451" max="8451" width="26.421875" style="23" customWidth="1"/>
    <col min="8452" max="8452" width="18.00390625" style="23" customWidth="1"/>
    <col min="8453" max="8453" width="14.28125" style="23" customWidth="1"/>
    <col min="8454" max="8454" width="12.57421875" style="23" customWidth="1"/>
    <col min="8455" max="8455" width="11.00390625" style="23" bestFit="1" customWidth="1"/>
    <col min="8456" max="8457" width="14.7109375" style="23" customWidth="1"/>
    <col min="8458" max="8458" width="29.57421875" style="23" customWidth="1"/>
    <col min="8459" max="8459" width="22.28125" style="23" customWidth="1"/>
    <col min="8460" max="8460" width="22.7109375" style="23" customWidth="1"/>
    <col min="8461" max="8461" width="25.7109375" style="23" customWidth="1"/>
    <col min="8462" max="8463" width="5.7109375" style="23" customWidth="1"/>
    <col min="8464" max="8464" width="6.7109375" style="23" customWidth="1"/>
    <col min="8465" max="8469" width="5.7109375" style="23" customWidth="1"/>
    <col min="8470" max="8470" width="6.7109375" style="23" customWidth="1"/>
    <col min="8471" max="8475" width="5.7109375" style="23" customWidth="1"/>
    <col min="8476" max="8476" width="6.7109375" style="23" customWidth="1"/>
    <col min="8477" max="8481" width="5.7109375" style="23" customWidth="1"/>
    <col min="8482" max="8490" width="6.7109375" style="23" customWidth="1"/>
    <col min="8491" max="8508" width="5.7109375" style="23" customWidth="1"/>
    <col min="8509" max="8509" width="6.7109375" style="23" customWidth="1"/>
    <col min="8510" max="8514" width="5.7109375" style="23" customWidth="1"/>
    <col min="8515" max="8515" width="52.7109375" style="23" customWidth="1"/>
    <col min="8516" max="8520" width="5.7109375" style="23" customWidth="1"/>
    <col min="8521" max="8521" width="6.7109375" style="23" customWidth="1"/>
    <col min="8522" max="8526" width="5.7109375" style="23" customWidth="1"/>
    <col min="8527" max="8527" width="6.7109375" style="23" customWidth="1"/>
    <col min="8528" max="8539" width="5.7109375" style="23" customWidth="1"/>
    <col min="8540" max="8704" width="11.421875" style="23" customWidth="1"/>
    <col min="8705" max="8705" width="33.421875" style="23" customWidth="1"/>
    <col min="8706" max="8706" width="18.28125" style="23" customWidth="1"/>
    <col min="8707" max="8707" width="26.421875" style="23" customWidth="1"/>
    <col min="8708" max="8708" width="18.00390625" style="23" customWidth="1"/>
    <col min="8709" max="8709" width="14.28125" style="23" customWidth="1"/>
    <col min="8710" max="8710" width="12.57421875" style="23" customWidth="1"/>
    <col min="8711" max="8711" width="11.00390625" style="23" bestFit="1" customWidth="1"/>
    <col min="8712" max="8713" width="14.7109375" style="23" customWidth="1"/>
    <col min="8714" max="8714" width="29.57421875" style="23" customWidth="1"/>
    <col min="8715" max="8715" width="22.28125" style="23" customWidth="1"/>
    <col min="8716" max="8716" width="22.7109375" style="23" customWidth="1"/>
    <col min="8717" max="8717" width="25.7109375" style="23" customWidth="1"/>
    <col min="8718" max="8719" width="5.7109375" style="23" customWidth="1"/>
    <col min="8720" max="8720" width="6.7109375" style="23" customWidth="1"/>
    <col min="8721" max="8725" width="5.7109375" style="23" customWidth="1"/>
    <col min="8726" max="8726" width="6.7109375" style="23" customWidth="1"/>
    <col min="8727" max="8731" width="5.7109375" style="23" customWidth="1"/>
    <col min="8732" max="8732" width="6.7109375" style="23" customWidth="1"/>
    <col min="8733" max="8737" width="5.7109375" style="23" customWidth="1"/>
    <col min="8738" max="8746" width="6.7109375" style="23" customWidth="1"/>
    <col min="8747" max="8764" width="5.7109375" style="23" customWidth="1"/>
    <col min="8765" max="8765" width="6.7109375" style="23" customWidth="1"/>
    <col min="8766" max="8770" width="5.7109375" style="23" customWidth="1"/>
    <col min="8771" max="8771" width="52.7109375" style="23" customWidth="1"/>
    <col min="8772" max="8776" width="5.7109375" style="23" customWidth="1"/>
    <col min="8777" max="8777" width="6.7109375" style="23" customWidth="1"/>
    <col min="8778" max="8782" width="5.7109375" style="23" customWidth="1"/>
    <col min="8783" max="8783" width="6.7109375" style="23" customWidth="1"/>
    <col min="8784" max="8795" width="5.7109375" style="23" customWidth="1"/>
    <col min="8796" max="8960" width="11.421875" style="23" customWidth="1"/>
    <col min="8961" max="8961" width="33.421875" style="23" customWidth="1"/>
    <col min="8962" max="8962" width="18.28125" style="23" customWidth="1"/>
    <col min="8963" max="8963" width="26.421875" style="23" customWidth="1"/>
    <col min="8964" max="8964" width="18.00390625" style="23" customWidth="1"/>
    <col min="8965" max="8965" width="14.28125" style="23" customWidth="1"/>
    <col min="8966" max="8966" width="12.57421875" style="23" customWidth="1"/>
    <col min="8967" max="8967" width="11.00390625" style="23" bestFit="1" customWidth="1"/>
    <col min="8968" max="8969" width="14.7109375" style="23" customWidth="1"/>
    <col min="8970" max="8970" width="29.57421875" style="23" customWidth="1"/>
    <col min="8971" max="8971" width="22.28125" style="23" customWidth="1"/>
    <col min="8972" max="8972" width="22.7109375" style="23" customWidth="1"/>
    <col min="8973" max="8973" width="25.7109375" style="23" customWidth="1"/>
    <col min="8974" max="8975" width="5.7109375" style="23" customWidth="1"/>
    <col min="8976" max="8976" width="6.7109375" style="23" customWidth="1"/>
    <col min="8977" max="8981" width="5.7109375" style="23" customWidth="1"/>
    <col min="8982" max="8982" width="6.7109375" style="23" customWidth="1"/>
    <col min="8983" max="8987" width="5.7109375" style="23" customWidth="1"/>
    <col min="8988" max="8988" width="6.7109375" style="23" customWidth="1"/>
    <col min="8989" max="8993" width="5.7109375" style="23" customWidth="1"/>
    <col min="8994" max="9002" width="6.7109375" style="23" customWidth="1"/>
    <col min="9003" max="9020" width="5.7109375" style="23" customWidth="1"/>
    <col min="9021" max="9021" width="6.7109375" style="23" customWidth="1"/>
    <col min="9022" max="9026" width="5.7109375" style="23" customWidth="1"/>
    <col min="9027" max="9027" width="52.7109375" style="23" customWidth="1"/>
    <col min="9028" max="9032" width="5.7109375" style="23" customWidth="1"/>
    <col min="9033" max="9033" width="6.7109375" style="23" customWidth="1"/>
    <col min="9034" max="9038" width="5.7109375" style="23" customWidth="1"/>
    <col min="9039" max="9039" width="6.7109375" style="23" customWidth="1"/>
    <col min="9040" max="9051" width="5.7109375" style="23" customWidth="1"/>
    <col min="9052" max="9216" width="11.421875" style="23" customWidth="1"/>
    <col min="9217" max="9217" width="33.421875" style="23" customWidth="1"/>
    <col min="9218" max="9218" width="18.28125" style="23" customWidth="1"/>
    <col min="9219" max="9219" width="26.421875" style="23" customWidth="1"/>
    <col min="9220" max="9220" width="18.00390625" style="23" customWidth="1"/>
    <col min="9221" max="9221" width="14.28125" style="23" customWidth="1"/>
    <col min="9222" max="9222" width="12.57421875" style="23" customWidth="1"/>
    <col min="9223" max="9223" width="11.00390625" style="23" bestFit="1" customWidth="1"/>
    <col min="9224" max="9225" width="14.7109375" style="23" customWidth="1"/>
    <col min="9226" max="9226" width="29.57421875" style="23" customWidth="1"/>
    <col min="9227" max="9227" width="22.28125" style="23" customWidth="1"/>
    <col min="9228" max="9228" width="22.7109375" style="23" customWidth="1"/>
    <col min="9229" max="9229" width="25.7109375" style="23" customWidth="1"/>
    <col min="9230" max="9231" width="5.7109375" style="23" customWidth="1"/>
    <col min="9232" max="9232" width="6.7109375" style="23" customWidth="1"/>
    <col min="9233" max="9237" width="5.7109375" style="23" customWidth="1"/>
    <col min="9238" max="9238" width="6.7109375" style="23" customWidth="1"/>
    <col min="9239" max="9243" width="5.7109375" style="23" customWidth="1"/>
    <col min="9244" max="9244" width="6.7109375" style="23" customWidth="1"/>
    <col min="9245" max="9249" width="5.7109375" style="23" customWidth="1"/>
    <col min="9250" max="9258" width="6.7109375" style="23" customWidth="1"/>
    <col min="9259" max="9276" width="5.7109375" style="23" customWidth="1"/>
    <col min="9277" max="9277" width="6.7109375" style="23" customWidth="1"/>
    <col min="9278" max="9282" width="5.7109375" style="23" customWidth="1"/>
    <col min="9283" max="9283" width="52.7109375" style="23" customWidth="1"/>
    <col min="9284" max="9288" width="5.7109375" style="23" customWidth="1"/>
    <col min="9289" max="9289" width="6.7109375" style="23" customWidth="1"/>
    <col min="9290" max="9294" width="5.7109375" style="23" customWidth="1"/>
    <col min="9295" max="9295" width="6.7109375" style="23" customWidth="1"/>
    <col min="9296" max="9307" width="5.7109375" style="23" customWidth="1"/>
    <col min="9308" max="9472" width="11.421875" style="23" customWidth="1"/>
    <col min="9473" max="9473" width="33.421875" style="23" customWidth="1"/>
    <col min="9474" max="9474" width="18.28125" style="23" customWidth="1"/>
    <col min="9475" max="9475" width="26.421875" style="23" customWidth="1"/>
    <col min="9476" max="9476" width="18.00390625" style="23" customWidth="1"/>
    <col min="9477" max="9477" width="14.28125" style="23" customWidth="1"/>
    <col min="9478" max="9478" width="12.57421875" style="23" customWidth="1"/>
    <col min="9479" max="9479" width="11.00390625" style="23" bestFit="1" customWidth="1"/>
    <col min="9480" max="9481" width="14.7109375" style="23" customWidth="1"/>
    <col min="9482" max="9482" width="29.57421875" style="23" customWidth="1"/>
    <col min="9483" max="9483" width="22.28125" style="23" customWidth="1"/>
    <col min="9484" max="9484" width="22.7109375" style="23" customWidth="1"/>
    <col min="9485" max="9485" width="25.7109375" style="23" customWidth="1"/>
    <col min="9486" max="9487" width="5.7109375" style="23" customWidth="1"/>
    <col min="9488" max="9488" width="6.7109375" style="23" customWidth="1"/>
    <col min="9489" max="9493" width="5.7109375" style="23" customWidth="1"/>
    <col min="9494" max="9494" width="6.7109375" style="23" customWidth="1"/>
    <col min="9495" max="9499" width="5.7109375" style="23" customWidth="1"/>
    <col min="9500" max="9500" width="6.7109375" style="23" customWidth="1"/>
    <col min="9501" max="9505" width="5.7109375" style="23" customWidth="1"/>
    <col min="9506" max="9514" width="6.7109375" style="23" customWidth="1"/>
    <col min="9515" max="9532" width="5.7109375" style="23" customWidth="1"/>
    <col min="9533" max="9533" width="6.7109375" style="23" customWidth="1"/>
    <col min="9534" max="9538" width="5.7109375" style="23" customWidth="1"/>
    <col min="9539" max="9539" width="52.7109375" style="23" customWidth="1"/>
    <col min="9540" max="9544" width="5.7109375" style="23" customWidth="1"/>
    <col min="9545" max="9545" width="6.7109375" style="23" customWidth="1"/>
    <col min="9546" max="9550" width="5.7109375" style="23" customWidth="1"/>
    <col min="9551" max="9551" width="6.7109375" style="23" customWidth="1"/>
    <col min="9552" max="9563" width="5.7109375" style="23" customWidth="1"/>
    <col min="9564" max="9728" width="11.421875" style="23" customWidth="1"/>
    <col min="9729" max="9729" width="33.421875" style="23" customWidth="1"/>
    <col min="9730" max="9730" width="18.28125" style="23" customWidth="1"/>
    <col min="9731" max="9731" width="26.421875" style="23" customWidth="1"/>
    <col min="9732" max="9732" width="18.00390625" style="23" customWidth="1"/>
    <col min="9733" max="9733" width="14.28125" style="23" customWidth="1"/>
    <col min="9734" max="9734" width="12.57421875" style="23" customWidth="1"/>
    <col min="9735" max="9735" width="11.00390625" style="23" bestFit="1" customWidth="1"/>
    <col min="9736" max="9737" width="14.7109375" style="23" customWidth="1"/>
    <col min="9738" max="9738" width="29.57421875" style="23" customWidth="1"/>
    <col min="9739" max="9739" width="22.28125" style="23" customWidth="1"/>
    <col min="9740" max="9740" width="22.7109375" style="23" customWidth="1"/>
    <col min="9741" max="9741" width="25.7109375" style="23" customWidth="1"/>
    <col min="9742" max="9743" width="5.7109375" style="23" customWidth="1"/>
    <col min="9744" max="9744" width="6.7109375" style="23" customWidth="1"/>
    <col min="9745" max="9749" width="5.7109375" style="23" customWidth="1"/>
    <col min="9750" max="9750" width="6.7109375" style="23" customWidth="1"/>
    <col min="9751" max="9755" width="5.7109375" style="23" customWidth="1"/>
    <col min="9756" max="9756" width="6.7109375" style="23" customWidth="1"/>
    <col min="9757" max="9761" width="5.7109375" style="23" customWidth="1"/>
    <col min="9762" max="9770" width="6.7109375" style="23" customWidth="1"/>
    <col min="9771" max="9788" width="5.7109375" style="23" customWidth="1"/>
    <col min="9789" max="9789" width="6.7109375" style="23" customWidth="1"/>
    <col min="9790" max="9794" width="5.7109375" style="23" customWidth="1"/>
    <col min="9795" max="9795" width="52.7109375" style="23" customWidth="1"/>
    <col min="9796" max="9800" width="5.7109375" style="23" customWidth="1"/>
    <col min="9801" max="9801" width="6.7109375" style="23" customWidth="1"/>
    <col min="9802" max="9806" width="5.7109375" style="23" customWidth="1"/>
    <col min="9807" max="9807" width="6.7109375" style="23" customWidth="1"/>
    <col min="9808" max="9819" width="5.7109375" style="23" customWidth="1"/>
    <col min="9820" max="9984" width="11.421875" style="23" customWidth="1"/>
    <col min="9985" max="9985" width="33.421875" style="23" customWidth="1"/>
    <col min="9986" max="9986" width="18.28125" style="23" customWidth="1"/>
    <col min="9987" max="9987" width="26.421875" style="23" customWidth="1"/>
    <col min="9988" max="9988" width="18.00390625" style="23" customWidth="1"/>
    <col min="9989" max="9989" width="14.28125" style="23" customWidth="1"/>
    <col min="9990" max="9990" width="12.57421875" style="23" customWidth="1"/>
    <col min="9991" max="9991" width="11.00390625" style="23" bestFit="1" customWidth="1"/>
    <col min="9992" max="9993" width="14.7109375" style="23" customWidth="1"/>
    <col min="9994" max="9994" width="29.57421875" style="23" customWidth="1"/>
    <col min="9995" max="9995" width="22.28125" style="23" customWidth="1"/>
    <col min="9996" max="9996" width="22.7109375" style="23" customWidth="1"/>
    <col min="9997" max="9997" width="25.7109375" style="23" customWidth="1"/>
    <col min="9998" max="9999" width="5.7109375" style="23" customWidth="1"/>
    <col min="10000" max="10000" width="6.7109375" style="23" customWidth="1"/>
    <col min="10001" max="10005" width="5.7109375" style="23" customWidth="1"/>
    <col min="10006" max="10006" width="6.7109375" style="23" customWidth="1"/>
    <col min="10007" max="10011" width="5.7109375" style="23" customWidth="1"/>
    <col min="10012" max="10012" width="6.7109375" style="23" customWidth="1"/>
    <col min="10013" max="10017" width="5.7109375" style="23" customWidth="1"/>
    <col min="10018" max="10026" width="6.7109375" style="23" customWidth="1"/>
    <col min="10027" max="10044" width="5.7109375" style="23" customWidth="1"/>
    <col min="10045" max="10045" width="6.7109375" style="23" customWidth="1"/>
    <col min="10046" max="10050" width="5.7109375" style="23" customWidth="1"/>
    <col min="10051" max="10051" width="52.7109375" style="23" customWidth="1"/>
    <col min="10052" max="10056" width="5.7109375" style="23" customWidth="1"/>
    <col min="10057" max="10057" width="6.7109375" style="23" customWidth="1"/>
    <col min="10058" max="10062" width="5.7109375" style="23" customWidth="1"/>
    <col min="10063" max="10063" width="6.7109375" style="23" customWidth="1"/>
    <col min="10064" max="10075" width="5.7109375" style="23" customWidth="1"/>
    <col min="10076" max="10240" width="11.421875" style="23" customWidth="1"/>
    <col min="10241" max="10241" width="33.421875" style="23" customWidth="1"/>
    <col min="10242" max="10242" width="18.28125" style="23" customWidth="1"/>
    <col min="10243" max="10243" width="26.421875" style="23" customWidth="1"/>
    <col min="10244" max="10244" width="18.00390625" style="23" customWidth="1"/>
    <col min="10245" max="10245" width="14.28125" style="23" customWidth="1"/>
    <col min="10246" max="10246" width="12.57421875" style="23" customWidth="1"/>
    <col min="10247" max="10247" width="11.00390625" style="23" bestFit="1" customWidth="1"/>
    <col min="10248" max="10249" width="14.7109375" style="23" customWidth="1"/>
    <col min="10250" max="10250" width="29.57421875" style="23" customWidth="1"/>
    <col min="10251" max="10251" width="22.28125" style="23" customWidth="1"/>
    <col min="10252" max="10252" width="22.7109375" style="23" customWidth="1"/>
    <col min="10253" max="10253" width="25.7109375" style="23" customWidth="1"/>
    <col min="10254" max="10255" width="5.7109375" style="23" customWidth="1"/>
    <col min="10256" max="10256" width="6.7109375" style="23" customWidth="1"/>
    <col min="10257" max="10261" width="5.7109375" style="23" customWidth="1"/>
    <col min="10262" max="10262" width="6.7109375" style="23" customWidth="1"/>
    <col min="10263" max="10267" width="5.7109375" style="23" customWidth="1"/>
    <col min="10268" max="10268" width="6.7109375" style="23" customWidth="1"/>
    <col min="10269" max="10273" width="5.7109375" style="23" customWidth="1"/>
    <col min="10274" max="10282" width="6.7109375" style="23" customWidth="1"/>
    <col min="10283" max="10300" width="5.7109375" style="23" customWidth="1"/>
    <col min="10301" max="10301" width="6.7109375" style="23" customWidth="1"/>
    <col min="10302" max="10306" width="5.7109375" style="23" customWidth="1"/>
    <col min="10307" max="10307" width="52.7109375" style="23" customWidth="1"/>
    <col min="10308" max="10312" width="5.7109375" style="23" customWidth="1"/>
    <col min="10313" max="10313" width="6.7109375" style="23" customWidth="1"/>
    <col min="10314" max="10318" width="5.7109375" style="23" customWidth="1"/>
    <col min="10319" max="10319" width="6.7109375" style="23" customWidth="1"/>
    <col min="10320" max="10331" width="5.7109375" style="23" customWidth="1"/>
    <col min="10332" max="10496" width="11.421875" style="23" customWidth="1"/>
    <col min="10497" max="10497" width="33.421875" style="23" customWidth="1"/>
    <col min="10498" max="10498" width="18.28125" style="23" customWidth="1"/>
    <col min="10499" max="10499" width="26.421875" style="23" customWidth="1"/>
    <col min="10500" max="10500" width="18.00390625" style="23" customWidth="1"/>
    <col min="10501" max="10501" width="14.28125" style="23" customWidth="1"/>
    <col min="10502" max="10502" width="12.57421875" style="23" customWidth="1"/>
    <col min="10503" max="10503" width="11.00390625" style="23" bestFit="1" customWidth="1"/>
    <col min="10504" max="10505" width="14.7109375" style="23" customWidth="1"/>
    <col min="10506" max="10506" width="29.57421875" style="23" customWidth="1"/>
    <col min="10507" max="10507" width="22.28125" style="23" customWidth="1"/>
    <col min="10508" max="10508" width="22.7109375" style="23" customWidth="1"/>
    <col min="10509" max="10509" width="25.7109375" style="23" customWidth="1"/>
    <col min="10510" max="10511" width="5.7109375" style="23" customWidth="1"/>
    <col min="10512" max="10512" width="6.7109375" style="23" customWidth="1"/>
    <col min="10513" max="10517" width="5.7109375" style="23" customWidth="1"/>
    <col min="10518" max="10518" width="6.7109375" style="23" customWidth="1"/>
    <col min="10519" max="10523" width="5.7109375" style="23" customWidth="1"/>
    <col min="10524" max="10524" width="6.7109375" style="23" customWidth="1"/>
    <col min="10525" max="10529" width="5.7109375" style="23" customWidth="1"/>
    <col min="10530" max="10538" width="6.7109375" style="23" customWidth="1"/>
    <col min="10539" max="10556" width="5.7109375" style="23" customWidth="1"/>
    <col min="10557" max="10557" width="6.7109375" style="23" customWidth="1"/>
    <col min="10558" max="10562" width="5.7109375" style="23" customWidth="1"/>
    <col min="10563" max="10563" width="52.7109375" style="23" customWidth="1"/>
    <col min="10564" max="10568" width="5.7109375" style="23" customWidth="1"/>
    <col min="10569" max="10569" width="6.7109375" style="23" customWidth="1"/>
    <col min="10570" max="10574" width="5.7109375" style="23" customWidth="1"/>
    <col min="10575" max="10575" width="6.7109375" style="23" customWidth="1"/>
    <col min="10576" max="10587" width="5.7109375" style="23" customWidth="1"/>
    <col min="10588" max="10752" width="11.421875" style="23" customWidth="1"/>
    <col min="10753" max="10753" width="33.421875" style="23" customWidth="1"/>
    <col min="10754" max="10754" width="18.28125" style="23" customWidth="1"/>
    <col min="10755" max="10755" width="26.421875" style="23" customWidth="1"/>
    <col min="10756" max="10756" width="18.00390625" style="23" customWidth="1"/>
    <col min="10757" max="10757" width="14.28125" style="23" customWidth="1"/>
    <col min="10758" max="10758" width="12.57421875" style="23" customWidth="1"/>
    <col min="10759" max="10759" width="11.00390625" style="23" bestFit="1" customWidth="1"/>
    <col min="10760" max="10761" width="14.7109375" style="23" customWidth="1"/>
    <col min="10762" max="10762" width="29.57421875" style="23" customWidth="1"/>
    <col min="10763" max="10763" width="22.28125" style="23" customWidth="1"/>
    <col min="10764" max="10764" width="22.7109375" style="23" customWidth="1"/>
    <col min="10765" max="10765" width="25.7109375" style="23" customWidth="1"/>
    <col min="10766" max="10767" width="5.7109375" style="23" customWidth="1"/>
    <col min="10768" max="10768" width="6.7109375" style="23" customWidth="1"/>
    <col min="10769" max="10773" width="5.7109375" style="23" customWidth="1"/>
    <col min="10774" max="10774" width="6.7109375" style="23" customWidth="1"/>
    <col min="10775" max="10779" width="5.7109375" style="23" customWidth="1"/>
    <col min="10780" max="10780" width="6.7109375" style="23" customWidth="1"/>
    <col min="10781" max="10785" width="5.7109375" style="23" customWidth="1"/>
    <col min="10786" max="10794" width="6.7109375" style="23" customWidth="1"/>
    <col min="10795" max="10812" width="5.7109375" style="23" customWidth="1"/>
    <col min="10813" max="10813" width="6.7109375" style="23" customWidth="1"/>
    <col min="10814" max="10818" width="5.7109375" style="23" customWidth="1"/>
    <col min="10819" max="10819" width="52.7109375" style="23" customWidth="1"/>
    <col min="10820" max="10824" width="5.7109375" style="23" customWidth="1"/>
    <col min="10825" max="10825" width="6.7109375" style="23" customWidth="1"/>
    <col min="10826" max="10830" width="5.7109375" style="23" customWidth="1"/>
    <col min="10831" max="10831" width="6.7109375" style="23" customWidth="1"/>
    <col min="10832" max="10843" width="5.7109375" style="23" customWidth="1"/>
    <col min="10844" max="11008" width="11.421875" style="23" customWidth="1"/>
    <col min="11009" max="11009" width="33.421875" style="23" customWidth="1"/>
    <col min="11010" max="11010" width="18.28125" style="23" customWidth="1"/>
    <col min="11011" max="11011" width="26.421875" style="23" customWidth="1"/>
    <col min="11012" max="11012" width="18.00390625" style="23" customWidth="1"/>
    <col min="11013" max="11013" width="14.28125" style="23" customWidth="1"/>
    <col min="11014" max="11014" width="12.57421875" style="23" customWidth="1"/>
    <col min="11015" max="11015" width="11.00390625" style="23" bestFit="1" customWidth="1"/>
    <col min="11016" max="11017" width="14.7109375" style="23" customWidth="1"/>
    <col min="11018" max="11018" width="29.57421875" style="23" customWidth="1"/>
    <col min="11019" max="11019" width="22.28125" style="23" customWidth="1"/>
    <col min="11020" max="11020" width="22.7109375" style="23" customWidth="1"/>
    <col min="11021" max="11021" width="25.7109375" style="23" customWidth="1"/>
    <col min="11022" max="11023" width="5.7109375" style="23" customWidth="1"/>
    <col min="11024" max="11024" width="6.7109375" style="23" customWidth="1"/>
    <col min="11025" max="11029" width="5.7109375" style="23" customWidth="1"/>
    <col min="11030" max="11030" width="6.7109375" style="23" customWidth="1"/>
    <col min="11031" max="11035" width="5.7109375" style="23" customWidth="1"/>
    <col min="11036" max="11036" width="6.7109375" style="23" customWidth="1"/>
    <col min="11037" max="11041" width="5.7109375" style="23" customWidth="1"/>
    <col min="11042" max="11050" width="6.7109375" style="23" customWidth="1"/>
    <col min="11051" max="11068" width="5.7109375" style="23" customWidth="1"/>
    <col min="11069" max="11069" width="6.7109375" style="23" customWidth="1"/>
    <col min="11070" max="11074" width="5.7109375" style="23" customWidth="1"/>
    <col min="11075" max="11075" width="52.7109375" style="23" customWidth="1"/>
    <col min="11076" max="11080" width="5.7109375" style="23" customWidth="1"/>
    <col min="11081" max="11081" width="6.7109375" style="23" customWidth="1"/>
    <col min="11082" max="11086" width="5.7109375" style="23" customWidth="1"/>
    <col min="11087" max="11087" width="6.7109375" style="23" customWidth="1"/>
    <col min="11088" max="11099" width="5.7109375" style="23" customWidth="1"/>
    <col min="11100" max="11264" width="11.421875" style="23" customWidth="1"/>
    <col min="11265" max="11265" width="33.421875" style="23" customWidth="1"/>
    <col min="11266" max="11266" width="18.28125" style="23" customWidth="1"/>
    <col min="11267" max="11267" width="26.421875" style="23" customWidth="1"/>
    <col min="11268" max="11268" width="18.00390625" style="23" customWidth="1"/>
    <col min="11269" max="11269" width="14.28125" style="23" customWidth="1"/>
    <col min="11270" max="11270" width="12.57421875" style="23" customWidth="1"/>
    <col min="11271" max="11271" width="11.00390625" style="23" bestFit="1" customWidth="1"/>
    <col min="11272" max="11273" width="14.7109375" style="23" customWidth="1"/>
    <col min="11274" max="11274" width="29.57421875" style="23" customWidth="1"/>
    <col min="11275" max="11275" width="22.28125" style="23" customWidth="1"/>
    <col min="11276" max="11276" width="22.7109375" style="23" customWidth="1"/>
    <col min="11277" max="11277" width="25.7109375" style="23" customWidth="1"/>
    <col min="11278" max="11279" width="5.7109375" style="23" customWidth="1"/>
    <col min="11280" max="11280" width="6.7109375" style="23" customWidth="1"/>
    <col min="11281" max="11285" width="5.7109375" style="23" customWidth="1"/>
    <col min="11286" max="11286" width="6.7109375" style="23" customWidth="1"/>
    <col min="11287" max="11291" width="5.7109375" style="23" customWidth="1"/>
    <col min="11292" max="11292" width="6.7109375" style="23" customWidth="1"/>
    <col min="11293" max="11297" width="5.7109375" style="23" customWidth="1"/>
    <col min="11298" max="11306" width="6.7109375" style="23" customWidth="1"/>
    <col min="11307" max="11324" width="5.7109375" style="23" customWidth="1"/>
    <col min="11325" max="11325" width="6.7109375" style="23" customWidth="1"/>
    <col min="11326" max="11330" width="5.7109375" style="23" customWidth="1"/>
    <col min="11331" max="11331" width="52.7109375" style="23" customWidth="1"/>
    <col min="11332" max="11336" width="5.7109375" style="23" customWidth="1"/>
    <col min="11337" max="11337" width="6.7109375" style="23" customWidth="1"/>
    <col min="11338" max="11342" width="5.7109375" style="23" customWidth="1"/>
    <col min="11343" max="11343" width="6.7109375" style="23" customWidth="1"/>
    <col min="11344" max="11355" width="5.7109375" style="23" customWidth="1"/>
    <col min="11356" max="11520" width="11.421875" style="23" customWidth="1"/>
    <col min="11521" max="11521" width="33.421875" style="23" customWidth="1"/>
    <col min="11522" max="11522" width="18.28125" style="23" customWidth="1"/>
    <col min="11523" max="11523" width="26.421875" style="23" customWidth="1"/>
    <col min="11524" max="11524" width="18.00390625" style="23" customWidth="1"/>
    <col min="11525" max="11525" width="14.28125" style="23" customWidth="1"/>
    <col min="11526" max="11526" width="12.57421875" style="23" customWidth="1"/>
    <col min="11527" max="11527" width="11.00390625" style="23" bestFit="1" customWidth="1"/>
    <col min="11528" max="11529" width="14.7109375" style="23" customWidth="1"/>
    <col min="11530" max="11530" width="29.57421875" style="23" customWidth="1"/>
    <col min="11531" max="11531" width="22.28125" style="23" customWidth="1"/>
    <col min="11532" max="11532" width="22.7109375" style="23" customWidth="1"/>
    <col min="11533" max="11533" width="25.7109375" style="23" customWidth="1"/>
    <col min="11534" max="11535" width="5.7109375" style="23" customWidth="1"/>
    <col min="11536" max="11536" width="6.7109375" style="23" customWidth="1"/>
    <col min="11537" max="11541" width="5.7109375" style="23" customWidth="1"/>
    <col min="11542" max="11542" width="6.7109375" style="23" customWidth="1"/>
    <col min="11543" max="11547" width="5.7109375" style="23" customWidth="1"/>
    <col min="11548" max="11548" width="6.7109375" style="23" customWidth="1"/>
    <col min="11549" max="11553" width="5.7109375" style="23" customWidth="1"/>
    <col min="11554" max="11562" width="6.7109375" style="23" customWidth="1"/>
    <col min="11563" max="11580" width="5.7109375" style="23" customWidth="1"/>
    <col min="11581" max="11581" width="6.7109375" style="23" customWidth="1"/>
    <col min="11582" max="11586" width="5.7109375" style="23" customWidth="1"/>
    <col min="11587" max="11587" width="52.7109375" style="23" customWidth="1"/>
    <col min="11588" max="11592" width="5.7109375" style="23" customWidth="1"/>
    <col min="11593" max="11593" width="6.7109375" style="23" customWidth="1"/>
    <col min="11594" max="11598" width="5.7109375" style="23" customWidth="1"/>
    <col min="11599" max="11599" width="6.7109375" style="23" customWidth="1"/>
    <col min="11600" max="11611" width="5.7109375" style="23" customWidth="1"/>
    <col min="11612" max="11776" width="11.421875" style="23" customWidth="1"/>
    <col min="11777" max="11777" width="33.421875" style="23" customWidth="1"/>
    <col min="11778" max="11778" width="18.28125" style="23" customWidth="1"/>
    <col min="11779" max="11779" width="26.421875" style="23" customWidth="1"/>
    <col min="11780" max="11780" width="18.00390625" style="23" customWidth="1"/>
    <col min="11781" max="11781" width="14.28125" style="23" customWidth="1"/>
    <col min="11782" max="11782" width="12.57421875" style="23" customWidth="1"/>
    <col min="11783" max="11783" width="11.00390625" style="23" bestFit="1" customWidth="1"/>
    <col min="11784" max="11785" width="14.7109375" style="23" customWidth="1"/>
    <col min="11786" max="11786" width="29.57421875" style="23" customWidth="1"/>
    <col min="11787" max="11787" width="22.28125" style="23" customWidth="1"/>
    <col min="11788" max="11788" width="22.7109375" style="23" customWidth="1"/>
    <col min="11789" max="11789" width="25.7109375" style="23" customWidth="1"/>
    <col min="11790" max="11791" width="5.7109375" style="23" customWidth="1"/>
    <col min="11792" max="11792" width="6.7109375" style="23" customWidth="1"/>
    <col min="11793" max="11797" width="5.7109375" style="23" customWidth="1"/>
    <col min="11798" max="11798" width="6.7109375" style="23" customWidth="1"/>
    <col min="11799" max="11803" width="5.7109375" style="23" customWidth="1"/>
    <col min="11804" max="11804" width="6.7109375" style="23" customWidth="1"/>
    <col min="11805" max="11809" width="5.7109375" style="23" customWidth="1"/>
    <col min="11810" max="11818" width="6.7109375" style="23" customWidth="1"/>
    <col min="11819" max="11836" width="5.7109375" style="23" customWidth="1"/>
    <col min="11837" max="11837" width="6.7109375" style="23" customWidth="1"/>
    <col min="11838" max="11842" width="5.7109375" style="23" customWidth="1"/>
    <col min="11843" max="11843" width="52.7109375" style="23" customWidth="1"/>
    <col min="11844" max="11848" width="5.7109375" style="23" customWidth="1"/>
    <col min="11849" max="11849" width="6.7109375" style="23" customWidth="1"/>
    <col min="11850" max="11854" width="5.7109375" style="23" customWidth="1"/>
    <col min="11855" max="11855" width="6.7109375" style="23" customWidth="1"/>
    <col min="11856" max="11867" width="5.7109375" style="23" customWidth="1"/>
    <col min="11868" max="12032" width="11.421875" style="23" customWidth="1"/>
    <col min="12033" max="12033" width="33.421875" style="23" customWidth="1"/>
    <col min="12034" max="12034" width="18.28125" style="23" customWidth="1"/>
    <col min="12035" max="12035" width="26.421875" style="23" customWidth="1"/>
    <col min="12036" max="12036" width="18.00390625" style="23" customWidth="1"/>
    <col min="12037" max="12037" width="14.28125" style="23" customWidth="1"/>
    <col min="12038" max="12038" width="12.57421875" style="23" customWidth="1"/>
    <col min="12039" max="12039" width="11.00390625" style="23" bestFit="1" customWidth="1"/>
    <col min="12040" max="12041" width="14.7109375" style="23" customWidth="1"/>
    <col min="12042" max="12042" width="29.57421875" style="23" customWidth="1"/>
    <col min="12043" max="12043" width="22.28125" style="23" customWidth="1"/>
    <col min="12044" max="12044" width="22.7109375" style="23" customWidth="1"/>
    <col min="12045" max="12045" width="25.7109375" style="23" customWidth="1"/>
    <col min="12046" max="12047" width="5.7109375" style="23" customWidth="1"/>
    <col min="12048" max="12048" width="6.7109375" style="23" customWidth="1"/>
    <col min="12049" max="12053" width="5.7109375" style="23" customWidth="1"/>
    <col min="12054" max="12054" width="6.7109375" style="23" customWidth="1"/>
    <col min="12055" max="12059" width="5.7109375" style="23" customWidth="1"/>
    <col min="12060" max="12060" width="6.7109375" style="23" customWidth="1"/>
    <col min="12061" max="12065" width="5.7109375" style="23" customWidth="1"/>
    <col min="12066" max="12074" width="6.7109375" style="23" customWidth="1"/>
    <col min="12075" max="12092" width="5.7109375" style="23" customWidth="1"/>
    <col min="12093" max="12093" width="6.7109375" style="23" customWidth="1"/>
    <col min="12094" max="12098" width="5.7109375" style="23" customWidth="1"/>
    <col min="12099" max="12099" width="52.7109375" style="23" customWidth="1"/>
    <col min="12100" max="12104" width="5.7109375" style="23" customWidth="1"/>
    <col min="12105" max="12105" width="6.7109375" style="23" customWidth="1"/>
    <col min="12106" max="12110" width="5.7109375" style="23" customWidth="1"/>
    <col min="12111" max="12111" width="6.7109375" style="23" customWidth="1"/>
    <col min="12112" max="12123" width="5.7109375" style="23" customWidth="1"/>
    <col min="12124" max="12288" width="11.421875" style="23" customWidth="1"/>
    <col min="12289" max="12289" width="33.421875" style="23" customWidth="1"/>
    <col min="12290" max="12290" width="18.28125" style="23" customWidth="1"/>
    <col min="12291" max="12291" width="26.421875" style="23" customWidth="1"/>
    <col min="12292" max="12292" width="18.00390625" style="23" customWidth="1"/>
    <col min="12293" max="12293" width="14.28125" style="23" customWidth="1"/>
    <col min="12294" max="12294" width="12.57421875" style="23" customWidth="1"/>
    <col min="12295" max="12295" width="11.00390625" style="23" bestFit="1" customWidth="1"/>
    <col min="12296" max="12297" width="14.7109375" style="23" customWidth="1"/>
    <col min="12298" max="12298" width="29.57421875" style="23" customWidth="1"/>
    <col min="12299" max="12299" width="22.28125" style="23" customWidth="1"/>
    <col min="12300" max="12300" width="22.7109375" style="23" customWidth="1"/>
    <col min="12301" max="12301" width="25.7109375" style="23" customWidth="1"/>
    <col min="12302" max="12303" width="5.7109375" style="23" customWidth="1"/>
    <col min="12304" max="12304" width="6.7109375" style="23" customWidth="1"/>
    <col min="12305" max="12309" width="5.7109375" style="23" customWidth="1"/>
    <col min="12310" max="12310" width="6.7109375" style="23" customWidth="1"/>
    <col min="12311" max="12315" width="5.7109375" style="23" customWidth="1"/>
    <col min="12316" max="12316" width="6.7109375" style="23" customWidth="1"/>
    <col min="12317" max="12321" width="5.7109375" style="23" customWidth="1"/>
    <col min="12322" max="12330" width="6.7109375" style="23" customWidth="1"/>
    <col min="12331" max="12348" width="5.7109375" style="23" customWidth="1"/>
    <col min="12349" max="12349" width="6.7109375" style="23" customWidth="1"/>
    <col min="12350" max="12354" width="5.7109375" style="23" customWidth="1"/>
    <col min="12355" max="12355" width="52.7109375" style="23" customWidth="1"/>
    <col min="12356" max="12360" width="5.7109375" style="23" customWidth="1"/>
    <col min="12361" max="12361" width="6.7109375" style="23" customWidth="1"/>
    <col min="12362" max="12366" width="5.7109375" style="23" customWidth="1"/>
    <col min="12367" max="12367" width="6.7109375" style="23" customWidth="1"/>
    <col min="12368" max="12379" width="5.7109375" style="23" customWidth="1"/>
    <col min="12380" max="12544" width="11.421875" style="23" customWidth="1"/>
    <col min="12545" max="12545" width="33.421875" style="23" customWidth="1"/>
    <col min="12546" max="12546" width="18.28125" style="23" customWidth="1"/>
    <col min="12547" max="12547" width="26.421875" style="23" customWidth="1"/>
    <col min="12548" max="12548" width="18.00390625" style="23" customWidth="1"/>
    <col min="12549" max="12549" width="14.28125" style="23" customWidth="1"/>
    <col min="12550" max="12550" width="12.57421875" style="23" customWidth="1"/>
    <col min="12551" max="12551" width="11.00390625" style="23" bestFit="1" customWidth="1"/>
    <col min="12552" max="12553" width="14.7109375" style="23" customWidth="1"/>
    <col min="12554" max="12554" width="29.57421875" style="23" customWidth="1"/>
    <col min="12555" max="12555" width="22.28125" style="23" customWidth="1"/>
    <col min="12556" max="12556" width="22.7109375" style="23" customWidth="1"/>
    <col min="12557" max="12557" width="25.7109375" style="23" customWidth="1"/>
    <col min="12558" max="12559" width="5.7109375" style="23" customWidth="1"/>
    <col min="12560" max="12560" width="6.7109375" style="23" customWidth="1"/>
    <col min="12561" max="12565" width="5.7109375" style="23" customWidth="1"/>
    <col min="12566" max="12566" width="6.7109375" style="23" customWidth="1"/>
    <col min="12567" max="12571" width="5.7109375" style="23" customWidth="1"/>
    <col min="12572" max="12572" width="6.7109375" style="23" customWidth="1"/>
    <col min="12573" max="12577" width="5.7109375" style="23" customWidth="1"/>
    <col min="12578" max="12586" width="6.7109375" style="23" customWidth="1"/>
    <col min="12587" max="12604" width="5.7109375" style="23" customWidth="1"/>
    <col min="12605" max="12605" width="6.7109375" style="23" customWidth="1"/>
    <col min="12606" max="12610" width="5.7109375" style="23" customWidth="1"/>
    <col min="12611" max="12611" width="52.7109375" style="23" customWidth="1"/>
    <col min="12612" max="12616" width="5.7109375" style="23" customWidth="1"/>
    <col min="12617" max="12617" width="6.7109375" style="23" customWidth="1"/>
    <col min="12618" max="12622" width="5.7109375" style="23" customWidth="1"/>
    <col min="12623" max="12623" width="6.7109375" style="23" customWidth="1"/>
    <col min="12624" max="12635" width="5.7109375" style="23" customWidth="1"/>
    <col min="12636" max="12800" width="11.421875" style="23" customWidth="1"/>
    <col min="12801" max="12801" width="33.421875" style="23" customWidth="1"/>
    <col min="12802" max="12802" width="18.28125" style="23" customWidth="1"/>
    <col min="12803" max="12803" width="26.421875" style="23" customWidth="1"/>
    <col min="12804" max="12804" width="18.00390625" style="23" customWidth="1"/>
    <col min="12805" max="12805" width="14.28125" style="23" customWidth="1"/>
    <col min="12806" max="12806" width="12.57421875" style="23" customWidth="1"/>
    <col min="12807" max="12807" width="11.00390625" style="23" bestFit="1" customWidth="1"/>
    <col min="12808" max="12809" width="14.7109375" style="23" customWidth="1"/>
    <col min="12810" max="12810" width="29.57421875" style="23" customWidth="1"/>
    <col min="12811" max="12811" width="22.28125" style="23" customWidth="1"/>
    <col min="12812" max="12812" width="22.7109375" style="23" customWidth="1"/>
    <col min="12813" max="12813" width="25.7109375" style="23" customWidth="1"/>
    <col min="12814" max="12815" width="5.7109375" style="23" customWidth="1"/>
    <col min="12816" max="12816" width="6.7109375" style="23" customWidth="1"/>
    <col min="12817" max="12821" width="5.7109375" style="23" customWidth="1"/>
    <col min="12822" max="12822" width="6.7109375" style="23" customWidth="1"/>
    <col min="12823" max="12827" width="5.7109375" style="23" customWidth="1"/>
    <col min="12828" max="12828" width="6.7109375" style="23" customWidth="1"/>
    <col min="12829" max="12833" width="5.7109375" style="23" customWidth="1"/>
    <col min="12834" max="12842" width="6.7109375" style="23" customWidth="1"/>
    <col min="12843" max="12860" width="5.7109375" style="23" customWidth="1"/>
    <col min="12861" max="12861" width="6.7109375" style="23" customWidth="1"/>
    <col min="12862" max="12866" width="5.7109375" style="23" customWidth="1"/>
    <col min="12867" max="12867" width="52.7109375" style="23" customWidth="1"/>
    <col min="12868" max="12872" width="5.7109375" style="23" customWidth="1"/>
    <col min="12873" max="12873" width="6.7109375" style="23" customWidth="1"/>
    <col min="12874" max="12878" width="5.7109375" style="23" customWidth="1"/>
    <col min="12879" max="12879" width="6.7109375" style="23" customWidth="1"/>
    <col min="12880" max="12891" width="5.7109375" style="23" customWidth="1"/>
    <col min="12892" max="13056" width="11.421875" style="23" customWidth="1"/>
    <col min="13057" max="13057" width="33.421875" style="23" customWidth="1"/>
    <col min="13058" max="13058" width="18.28125" style="23" customWidth="1"/>
    <col min="13059" max="13059" width="26.421875" style="23" customWidth="1"/>
    <col min="13060" max="13060" width="18.00390625" style="23" customWidth="1"/>
    <col min="13061" max="13061" width="14.28125" style="23" customWidth="1"/>
    <col min="13062" max="13062" width="12.57421875" style="23" customWidth="1"/>
    <col min="13063" max="13063" width="11.00390625" style="23" bestFit="1" customWidth="1"/>
    <col min="13064" max="13065" width="14.7109375" style="23" customWidth="1"/>
    <col min="13066" max="13066" width="29.57421875" style="23" customWidth="1"/>
    <col min="13067" max="13067" width="22.28125" style="23" customWidth="1"/>
    <col min="13068" max="13068" width="22.7109375" style="23" customWidth="1"/>
    <col min="13069" max="13069" width="25.7109375" style="23" customWidth="1"/>
    <col min="13070" max="13071" width="5.7109375" style="23" customWidth="1"/>
    <col min="13072" max="13072" width="6.7109375" style="23" customWidth="1"/>
    <col min="13073" max="13077" width="5.7109375" style="23" customWidth="1"/>
    <col min="13078" max="13078" width="6.7109375" style="23" customWidth="1"/>
    <col min="13079" max="13083" width="5.7109375" style="23" customWidth="1"/>
    <col min="13084" max="13084" width="6.7109375" style="23" customWidth="1"/>
    <col min="13085" max="13089" width="5.7109375" style="23" customWidth="1"/>
    <col min="13090" max="13098" width="6.7109375" style="23" customWidth="1"/>
    <col min="13099" max="13116" width="5.7109375" style="23" customWidth="1"/>
    <col min="13117" max="13117" width="6.7109375" style="23" customWidth="1"/>
    <col min="13118" max="13122" width="5.7109375" style="23" customWidth="1"/>
    <col min="13123" max="13123" width="52.7109375" style="23" customWidth="1"/>
    <col min="13124" max="13128" width="5.7109375" style="23" customWidth="1"/>
    <col min="13129" max="13129" width="6.7109375" style="23" customWidth="1"/>
    <col min="13130" max="13134" width="5.7109375" style="23" customWidth="1"/>
    <col min="13135" max="13135" width="6.7109375" style="23" customWidth="1"/>
    <col min="13136" max="13147" width="5.7109375" style="23" customWidth="1"/>
    <col min="13148" max="13312" width="11.421875" style="23" customWidth="1"/>
    <col min="13313" max="13313" width="33.421875" style="23" customWidth="1"/>
    <col min="13314" max="13314" width="18.28125" style="23" customWidth="1"/>
    <col min="13315" max="13315" width="26.421875" style="23" customWidth="1"/>
    <col min="13316" max="13316" width="18.00390625" style="23" customWidth="1"/>
    <col min="13317" max="13317" width="14.28125" style="23" customWidth="1"/>
    <col min="13318" max="13318" width="12.57421875" style="23" customWidth="1"/>
    <col min="13319" max="13319" width="11.00390625" style="23" bestFit="1" customWidth="1"/>
    <col min="13320" max="13321" width="14.7109375" style="23" customWidth="1"/>
    <col min="13322" max="13322" width="29.57421875" style="23" customWidth="1"/>
    <col min="13323" max="13323" width="22.28125" style="23" customWidth="1"/>
    <col min="13324" max="13324" width="22.7109375" style="23" customWidth="1"/>
    <col min="13325" max="13325" width="25.7109375" style="23" customWidth="1"/>
    <col min="13326" max="13327" width="5.7109375" style="23" customWidth="1"/>
    <col min="13328" max="13328" width="6.7109375" style="23" customWidth="1"/>
    <col min="13329" max="13333" width="5.7109375" style="23" customWidth="1"/>
    <col min="13334" max="13334" width="6.7109375" style="23" customWidth="1"/>
    <col min="13335" max="13339" width="5.7109375" style="23" customWidth="1"/>
    <col min="13340" max="13340" width="6.7109375" style="23" customWidth="1"/>
    <col min="13341" max="13345" width="5.7109375" style="23" customWidth="1"/>
    <col min="13346" max="13354" width="6.7109375" style="23" customWidth="1"/>
    <col min="13355" max="13372" width="5.7109375" style="23" customWidth="1"/>
    <col min="13373" max="13373" width="6.7109375" style="23" customWidth="1"/>
    <col min="13374" max="13378" width="5.7109375" style="23" customWidth="1"/>
    <col min="13379" max="13379" width="52.7109375" style="23" customWidth="1"/>
    <col min="13380" max="13384" width="5.7109375" style="23" customWidth="1"/>
    <col min="13385" max="13385" width="6.7109375" style="23" customWidth="1"/>
    <col min="13386" max="13390" width="5.7109375" style="23" customWidth="1"/>
    <col min="13391" max="13391" width="6.7109375" style="23" customWidth="1"/>
    <col min="13392" max="13403" width="5.7109375" style="23" customWidth="1"/>
    <col min="13404" max="13568" width="11.421875" style="23" customWidth="1"/>
    <col min="13569" max="13569" width="33.421875" style="23" customWidth="1"/>
    <col min="13570" max="13570" width="18.28125" style="23" customWidth="1"/>
    <col min="13571" max="13571" width="26.421875" style="23" customWidth="1"/>
    <col min="13572" max="13572" width="18.00390625" style="23" customWidth="1"/>
    <col min="13573" max="13573" width="14.28125" style="23" customWidth="1"/>
    <col min="13574" max="13574" width="12.57421875" style="23" customWidth="1"/>
    <col min="13575" max="13575" width="11.00390625" style="23" bestFit="1" customWidth="1"/>
    <col min="13576" max="13577" width="14.7109375" style="23" customWidth="1"/>
    <col min="13578" max="13578" width="29.57421875" style="23" customWidth="1"/>
    <col min="13579" max="13579" width="22.28125" style="23" customWidth="1"/>
    <col min="13580" max="13580" width="22.7109375" style="23" customWidth="1"/>
    <col min="13581" max="13581" width="25.7109375" style="23" customWidth="1"/>
    <col min="13582" max="13583" width="5.7109375" style="23" customWidth="1"/>
    <col min="13584" max="13584" width="6.7109375" style="23" customWidth="1"/>
    <col min="13585" max="13589" width="5.7109375" style="23" customWidth="1"/>
    <col min="13590" max="13590" width="6.7109375" style="23" customWidth="1"/>
    <col min="13591" max="13595" width="5.7109375" style="23" customWidth="1"/>
    <col min="13596" max="13596" width="6.7109375" style="23" customWidth="1"/>
    <col min="13597" max="13601" width="5.7109375" style="23" customWidth="1"/>
    <col min="13602" max="13610" width="6.7109375" style="23" customWidth="1"/>
    <col min="13611" max="13628" width="5.7109375" style="23" customWidth="1"/>
    <col min="13629" max="13629" width="6.7109375" style="23" customWidth="1"/>
    <col min="13630" max="13634" width="5.7109375" style="23" customWidth="1"/>
    <col min="13635" max="13635" width="52.7109375" style="23" customWidth="1"/>
    <col min="13636" max="13640" width="5.7109375" style="23" customWidth="1"/>
    <col min="13641" max="13641" width="6.7109375" style="23" customWidth="1"/>
    <col min="13642" max="13646" width="5.7109375" style="23" customWidth="1"/>
    <col min="13647" max="13647" width="6.7109375" style="23" customWidth="1"/>
    <col min="13648" max="13659" width="5.7109375" style="23" customWidth="1"/>
    <col min="13660" max="13824" width="11.421875" style="23" customWidth="1"/>
    <col min="13825" max="13825" width="33.421875" style="23" customWidth="1"/>
    <col min="13826" max="13826" width="18.28125" style="23" customWidth="1"/>
    <col min="13827" max="13827" width="26.421875" style="23" customWidth="1"/>
    <col min="13828" max="13828" width="18.00390625" style="23" customWidth="1"/>
    <col min="13829" max="13829" width="14.28125" style="23" customWidth="1"/>
    <col min="13830" max="13830" width="12.57421875" style="23" customWidth="1"/>
    <col min="13831" max="13831" width="11.00390625" style="23" bestFit="1" customWidth="1"/>
    <col min="13832" max="13833" width="14.7109375" style="23" customWidth="1"/>
    <col min="13834" max="13834" width="29.57421875" style="23" customWidth="1"/>
    <col min="13835" max="13835" width="22.28125" style="23" customWidth="1"/>
    <col min="13836" max="13836" width="22.7109375" style="23" customWidth="1"/>
    <col min="13837" max="13837" width="25.7109375" style="23" customWidth="1"/>
    <col min="13838" max="13839" width="5.7109375" style="23" customWidth="1"/>
    <col min="13840" max="13840" width="6.7109375" style="23" customWidth="1"/>
    <col min="13841" max="13845" width="5.7109375" style="23" customWidth="1"/>
    <col min="13846" max="13846" width="6.7109375" style="23" customWidth="1"/>
    <col min="13847" max="13851" width="5.7109375" style="23" customWidth="1"/>
    <col min="13852" max="13852" width="6.7109375" style="23" customWidth="1"/>
    <col min="13853" max="13857" width="5.7109375" style="23" customWidth="1"/>
    <col min="13858" max="13866" width="6.7109375" style="23" customWidth="1"/>
    <col min="13867" max="13884" width="5.7109375" style="23" customWidth="1"/>
    <col min="13885" max="13885" width="6.7109375" style="23" customWidth="1"/>
    <col min="13886" max="13890" width="5.7109375" style="23" customWidth="1"/>
    <col min="13891" max="13891" width="52.7109375" style="23" customWidth="1"/>
    <col min="13892" max="13896" width="5.7109375" style="23" customWidth="1"/>
    <col min="13897" max="13897" width="6.7109375" style="23" customWidth="1"/>
    <col min="13898" max="13902" width="5.7109375" style="23" customWidth="1"/>
    <col min="13903" max="13903" width="6.7109375" style="23" customWidth="1"/>
    <col min="13904" max="13915" width="5.7109375" style="23" customWidth="1"/>
    <col min="13916" max="14080" width="11.421875" style="23" customWidth="1"/>
    <col min="14081" max="14081" width="33.421875" style="23" customWidth="1"/>
    <col min="14082" max="14082" width="18.28125" style="23" customWidth="1"/>
    <col min="14083" max="14083" width="26.421875" style="23" customWidth="1"/>
    <col min="14084" max="14084" width="18.00390625" style="23" customWidth="1"/>
    <col min="14085" max="14085" width="14.28125" style="23" customWidth="1"/>
    <col min="14086" max="14086" width="12.57421875" style="23" customWidth="1"/>
    <col min="14087" max="14087" width="11.00390625" style="23" bestFit="1" customWidth="1"/>
    <col min="14088" max="14089" width="14.7109375" style="23" customWidth="1"/>
    <col min="14090" max="14090" width="29.57421875" style="23" customWidth="1"/>
    <col min="14091" max="14091" width="22.28125" style="23" customWidth="1"/>
    <col min="14092" max="14092" width="22.7109375" style="23" customWidth="1"/>
    <col min="14093" max="14093" width="25.7109375" style="23" customWidth="1"/>
    <col min="14094" max="14095" width="5.7109375" style="23" customWidth="1"/>
    <col min="14096" max="14096" width="6.7109375" style="23" customWidth="1"/>
    <col min="14097" max="14101" width="5.7109375" style="23" customWidth="1"/>
    <col min="14102" max="14102" width="6.7109375" style="23" customWidth="1"/>
    <col min="14103" max="14107" width="5.7109375" style="23" customWidth="1"/>
    <col min="14108" max="14108" width="6.7109375" style="23" customWidth="1"/>
    <col min="14109" max="14113" width="5.7109375" style="23" customWidth="1"/>
    <col min="14114" max="14122" width="6.7109375" style="23" customWidth="1"/>
    <col min="14123" max="14140" width="5.7109375" style="23" customWidth="1"/>
    <col min="14141" max="14141" width="6.7109375" style="23" customWidth="1"/>
    <col min="14142" max="14146" width="5.7109375" style="23" customWidth="1"/>
    <col min="14147" max="14147" width="52.7109375" style="23" customWidth="1"/>
    <col min="14148" max="14152" width="5.7109375" style="23" customWidth="1"/>
    <col min="14153" max="14153" width="6.7109375" style="23" customWidth="1"/>
    <col min="14154" max="14158" width="5.7109375" style="23" customWidth="1"/>
    <col min="14159" max="14159" width="6.7109375" style="23" customWidth="1"/>
    <col min="14160" max="14171" width="5.7109375" style="23" customWidth="1"/>
    <col min="14172" max="14336" width="11.421875" style="23" customWidth="1"/>
    <col min="14337" max="14337" width="33.421875" style="23" customWidth="1"/>
    <col min="14338" max="14338" width="18.28125" style="23" customWidth="1"/>
    <col min="14339" max="14339" width="26.421875" style="23" customWidth="1"/>
    <col min="14340" max="14340" width="18.00390625" style="23" customWidth="1"/>
    <col min="14341" max="14341" width="14.28125" style="23" customWidth="1"/>
    <col min="14342" max="14342" width="12.57421875" style="23" customWidth="1"/>
    <col min="14343" max="14343" width="11.00390625" style="23" bestFit="1" customWidth="1"/>
    <col min="14344" max="14345" width="14.7109375" style="23" customWidth="1"/>
    <col min="14346" max="14346" width="29.57421875" style="23" customWidth="1"/>
    <col min="14347" max="14347" width="22.28125" style="23" customWidth="1"/>
    <col min="14348" max="14348" width="22.7109375" style="23" customWidth="1"/>
    <col min="14349" max="14349" width="25.7109375" style="23" customWidth="1"/>
    <col min="14350" max="14351" width="5.7109375" style="23" customWidth="1"/>
    <col min="14352" max="14352" width="6.7109375" style="23" customWidth="1"/>
    <col min="14353" max="14357" width="5.7109375" style="23" customWidth="1"/>
    <col min="14358" max="14358" width="6.7109375" style="23" customWidth="1"/>
    <col min="14359" max="14363" width="5.7109375" style="23" customWidth="1"/>
    <col min="14364" max="14364" width="6.7109375" style="23" customWidth="1"/>
    <col min="14365" max="14369" width="5.7109375" style="23" customWidth="1"/>
    <col min="14370" max="14378" width="6.7109375" style="23" customWidth="1"/>
    <col min="14379" max="14396" width="5.7109375" style="23" customWidth="1"/>
    <col min="14397" max="14397" width="6.7109375" style="23" customWidth="1"/>
    <col min="14398" max="14402" width="5.7109375" style="23" customWidth="1"/>
    <col min="14403" max="14403" width="52.7109375" style="23" customWidth="1"/>
    <col min="14404" max="14408" width="5.7109375" style="23" customWidth="1"/>
    <col min="14409" max="14409" width="6.7109375" style="23" customWidth="1"/>
    <col min="14410" max="14414" width="5.7109375" style="23" customWidth="1"/>
    <col min="14415" max="14415" width="6.7109375" style="23" customWidth="1"/>
    <col min="14416" max="14427" width="5.7109375" style="23" customWidth="1"/>
    <col min="14428" max="14592" width="11.421875" style="23" customWidth="1"/>
    <col min="14593" max="14593" width="33.421875" style="23" customWidth="1"/>
    <col min="14594" max="14594" width="18.28125" style="23" customWidth="1"/>
    <col min="14595" max="14595" width="26.421875" style="23" customWidth="1"/>
    <col min="14596" max="14596" width="18.00390625" style="23" customWidth="1"/>
    <col min="14597" max="14597" width="14.28125" style="23" customWidth="1"/>
    <col min="14598" max="14598" width="12.57421875" style="23" customWidth="1"/>
    <col min="14599" max="14599" width="11.00390625" style="23" bestFit="1" customWidth="1"/>
    <col min="14600" max="14601" width="14.7109375" style="23" customWidth="1"/>
    <col min="14602" max="14602" width="29.57421875" style="23" customWidth="1"/>
    <col min="14603" max="14603" width="22.28125" style="23" customWidth="1"/>
    <col min="14604" max="14604" width="22.7109375" style="23" customWidth="1"/>
    <col min="14605" max="14605" width="25.7109375" style="23" customWidth="1"/>
    <col min="14606" max="14607" width="5.7109375" style="23" customWidth="1"/>
    <col min="14608" max="14608" width="6.7109375" style="23" customWidth="1"/>
    <col min="14609" max="14613" width="5.7109375" style="23" customWidth="1"/>
    <col min="14614" max="14614" width="6.7109375" style="23" customWidth="1"/>
    <col min="14615" max="14619" width="5.7109375" style="23" customWidth="1"/>
    <col min="14620" max="14620" width="6.7109375" style="23" customWidth="1"/>
    <col min="14621" max="14625" width="5.7109375" style="23" customWidth="1"/>
    <col min="14626" max="14634" width="6.7109375" style="23" customWidth="1"/>
    <col min="14635" max="14652" width="5.7109375" style="23" customWidth="1"/>
    <col min="14653" max="14653" width="6.7109375" style="23" customWidth="1"/>
    <col min="14654" max="14658" width="5.7109375" style="23" customWidth="1"/>
    <col min="14659" max="14659" width="52.7109375" style="23" customWidth="1"/>
    <col min="14660" max="14664" width="5.7109375" style="23" customWidth="1"/>
    <col min="14665" max="14665" width="6.7109375" style="23" customWidth="1"/>
    <col min="14666" max="14670" width="5.7109375" style="23" customWidth="1"/>
    <col min="14671" max="14671" width="6.7109375" style="23" customWidth="1"/>
    <col min="14672" max="14683" width="5.7109375" style="23" customWidth="1"/>
    <col min="14684" max="14848" width="11.421875" style="23" customWidth="1"/>
    <col min="14849" max="14849" width="33.421875" style="23" customWidth="1"/>
    <col min="14850" max="14850" width="18.28125" style="23" customWidth="1"/>
    <col min="14851" max="14851" width="26.421875" style="23" customWidth="1"/>
    <col min="14852" max="14852" width="18.00390625" style="23" customWidth="1"/>
    <col min="14853" max="14853" width="14.28125" style="23" customWidth="1"/>
    <col min="14854" max="14854" width="12.57421875" style="23" customWidth="1"/>
    <col min="14855" max="14855" width="11.00390625" style="23" bestFit="1" customWidth="1"/>
    <col min="14856" max="14857" width="14.7109375" style="23" customWidth="1"/>
    <col min="14858" max="14858" width="29.57421875" style="23" customWidth="1"/>
    <col min="14859" max="14859" width="22.28125" style="23" customWidth="1"/>
    <col min="14860" max="14860" width="22.7109375" style="23" customWidth="1"/>
    <col min="14861" max="14861" width="25.7109375" style="23" customWidth="1"/>
    <col min="14862" max="14863" width="5.7109375" style="23" customWidth="1"/>
    <col min="14864" max="14864" width="6.7109375" style="23" customWidth="1"/>
    <col min="14865" max="14869" width="5.7109375" style="23" customWidth="1"/>
    <col min="14870" max="14870" width="6.7109375" style="23" customWidth="1"/>
    <col min="14871" max="14875" width="5.7109375" style="23" customWidth="1"/>
    <col min="14876" max="14876" width="6.7109375" style="23" customWidth="1"/>
    <col min="14877" max="14881" width="5.7109375" style="23" customWidth="1"/>
    <col min="14882" max="14890" width="6.7109375" style="23" customWidth="1"/>
    <col min="14891" max="14908" width="5.7109375" style="23" customWidth="1"/>
    <col min="14909" max="14909" width="6.7109375" style="23" customWidth="1"/>
    <col min="14910" max="14914" width="5.7109375" style="23" customWidth="1"/>
    <col min="14915" max="14915" width="52.7109375" style="23" customWidth="1"/>
    <col min="14916" max="14920" width="5.7109375" style="23" customWidth="1"/>
    <col min="14921" max="14921" width="6.7109375" style="23" customWidth="1"/>
    <col min="14922" max="14926" width="5.7109375" style="23" customWidth="1"/>
    <col min="14927" max="14927" width="6.7109375" style="23" customWidth="1"/>
    <col min="14928" max="14939" width="5.7109375" style="23" customWidth="1"/>
    <col min="14940" max="15104" width="11.421875" style="23" customWidth="1"/>
    <col min="15105" max="15105" width="33.421875" style="23" customWidth="1"/>
    <col min="15106" max="15106" width="18.28125" style="23" customWidth="1"/>
    <col min="15107" max="15107" width="26.421875" style="23" customWidth="1"/>
    <col min="15108" max="15108" width="18.00390625" style="23" customWidth="1"/>
    <col min="15109" max="15109" width="14.28125" style="23" customWidth="1"/>
    <col min="15110" max="15110" width="12.57421875" style="23" customWidth="1"/>
    <col min="15111" max="15111" width="11.00390625" style="23" bestFit="1" customWidth="1"/>
    <col min="15112" max="15113" width="14.7109375" style="23" customWidth="1"/>
    <col min="15114" max="15114" width="29.57421875" style="23" customWidth="1"/>
    <col min="15115" max="15115" width="22.28125" style="23" customWidth="1"/>
    <col min="15116" max="15116" width="22.7109375" style="23" customWidth="1"/>
    <col min="15117" max="15117" width="25.7109375" style="23" customWidth="1"/>
    <col min="15118" max="15119" width="5.7109375" style="23" customWidth="1"/>
    <col min="15120" max="15120" width="6.7109375" style="23" customWidth="1"/>
    <col min="15121" max="15125" width="5.7109375" style="23" customWidth="1"/>
    <col min="15126" max="15126" width="6.7109375" style="23" customWidth="1"/>
    <col min="15127" max="15131" width="5.7109375" style="23" customWidth="1"/>
    <col min="15132" max="15132" width="6.7109375" style="23" customWidth="1"/>
    <col min="15133" max="15137" width="5.7109375" style="23" customWidth="1"/>
    <col min="15138" max="15146" width="6.7109375" style="23" customWidth="1"/>
    <col min="15147" max="15164" width="5.7109375" style="23" customWidth="1"/>
    <col min="15165" max="15165" width="6.7109375" style="23" customWidth="1"/>
    <col min="15166" max="15170" width="5.7109375" style="23" customWidth="1"/>
    <col min="15171" max="15171" width="52.7109375" style="23" customWidth="1"/>
    <col min="15172" max="15176" width="5.7109375" style="23" customWidth="1"/>
    <col min="15177" max="15177" width="6.7109375" style="23" customWidth="1"/>
    <col min="15178" max="15182" width="5.7109375" style="23" customWidth="1"/>
    <col min="15183" max="15183" width="6.7109375" style="23" customWidth="1"/>
    <col min="15184" max="15195" width="5.7109375" style="23" customWidth="1"/>
    <col min="15196" max="15360" width="11.421875" style="23" customWidth="1"/>
    <col min="15361" max="15361" width="33.421875" style="23" customWidth="1"/>
    <col min="15362" max="15362" width="18.28125" style="23" customWidth="1"/>
    <col min="15363" max="15363" width="26.421875" style="23" customWidth="1"/>
    <col min="15364" max="15364" width="18.00390625" style="23" customWidth="1"/>
    <col min="15365" max="15365" width="14.28125" style="23" customWidth="1"/>
    <col min="15366" max="15366" width="12.57421875" style="23" customWidth="1"/>
    <col min="15367" max="15367" width="11.00390625" style="23" bestFit="1" customWidth="1"/>
    <col min="15368" max="15369" width="14.7109375" style="23" customWidth="1"/>
    <col min="15370" max="15370" width="29.57421875" style="23" customWidth="1"/>
    <col min="15371" max="15371" width="22.28125" style="23" customWidth="1"/>
    <col min="15372" max="15372" width="22.7109375" style="23" customWidth="1"/>
    <col min="15373" max="15373" width="25.7109375" style="23" customWidth="1"/>
    <col min="15374" max="15375" width="5.7109375" style="23" customWidth="1"/>
    <col min="15376" max="15376" width="6.7109375" style="23" customWidth="1"/>
    <col min="15377" max="15381" width="5.7109375" style="23" customWidth="1"/>
    <col min="15382" max="15382" width="6.7109375" style="23" customWidth="1"/>
    <col min="15383" max="15387" width="5.7109375" style="23" customWidth="1"/>
    <col min="15388" max="15388" width="6.7109375" style="23" customWidth="1"/>
    <col min="15389" max="15393" width="5.7109375" style="23" customWidth="1"/>
    <col min="15394" max="15402" width="6.7109375" style="23" customWidth="1"/>
    <col min="15403" max="15420" width="5.7109375" style="23" customWidth="1"/>
    <col min="15421" max="15421" width="6.7109375" style="23" customWidth="1"/>
    <col min="15422" max="15426" width="5.7109375" style="23" customWidth="1"/>
    <col min="15427" max="15427" width="52.7109375" style="23" customWidth="1"/>
    <col min="15428" max="15432" width="5.7109375" style="23" customWidth="1"/>
    <col min="15433" max="15433" width="6.7109375" style="23" customWidth="1"/>
    <col min="15434" max="15438" width="5.7109375" style="23" customWidth="1"/>
    <col min="15439" max="15439" width="6.7109375" style="23" customWidth="1"/>
    <col min="15440" max="15451" width="5.7109375" style="23" customWidth="1"/>
    <col min="15452" max="15616" width="11.421875" style="23" customWidth="1"/>
    <col min="15617" max="15617" width="33.421875" style="23" customWidth="1"/>
    <col min="15618" max="15618" width="18.28125" style="23" customWidth="1"/>
    <col min="15619" max="15619" width="26.421875" style="23" customWidth="1"/>
    <col min="15620" max="15620" width="18.00390625" style="23" customWidth="1"/>
    <col min="15621" max="15621" width="14.28125" style="23" customWidth="1"/>
    <col min="15622" max="15622" width="12.57421875" style="23" customWidth="1"/>
    <col min="15623" max="15623" width="11.00390625" style="23" bestFit="1" customWidth="1"/>
    <col min="15624" max="15625" width="14.7109375" style="23" customWidth="1"/>
    <col min="15626" max="15626" width="29.57421875" style="23" customWidth="1"/>
    <col min="15627" max="15627" width="22.28125" style="23" customWidth="1"/>
    <col min="15628" max="15628" width="22.7109375" style="23" customWidth="1"/>
    <col min="15629" max="15629" width="25.7109375" style="23" customWidth="1"/>
    <col min="15630" max="15631" width="5.7109375" style="23" customWidth="1"/>
    <col min="15632" max="15632" width="6.7109375" style="23" customWidth="1"/>
    <col min="15633" max="15637" width="5.7109375" style="23" customWidth="1"/>
    <col min="15638" max="15638" width="6.7109375" style="23" customWidth="1"/>
    <col min="15639" max="15643" width="5.7109375" style="23" customWidth="1"/>
    <col min="15644" max="15644" width="6.7109375" style="23" customWidth="1"/>
    <col min="15645" max="15649" width="5.7109375" style="23" customWidth="1"/>
    <col min="15650" max="15658" width="6.7109375" style="23" customWidth="1"/>
    <col min="15659" max="15676" width="5.7109375" style="23" customWidth="1"/>
    <col min="15677" max="15677" width="6.7109375" style="23" customWidth="1"/>
    <col min="15678" max="15682" width="5.7109375" style="23" customWidth="1"/>
    <col min="15683" max="15683" width="52.7109375" style="23" customWidth="1"/>
    <col min="15684" max="15688" width="5.7109375" style="23" customWidth="1"/>
    <col min="15689" max="15689" width="6.7109375" style="23" customWidth="1"/>
    <col min="15690" max="15694" width="5.7109375" style="23" customWidth="1"/>
    <col min="15695" max="15695" width="6.7109375" style="23" customWidth="1"/>
    <col min="15696" max="15707" width="5.7109375" style="23" customWidth="1"/>
    <col min="15708" max="15872" width="11.421875" style="23" customWidth="1"/>
    <col min="15873" max="15873" width="33.421875" style="23" customWidth="1"/>
    <col min="15874" max="15874" width="18.28125" style="23" customWidth="1"/>
    <col min="15875" max="15875" width="26.421875" style="23" customWidth="1"/>
    <col min="15876" max="15876" width="18.00390625" style="23" customWidth="1"/>
    <col min="15877" max="15877" width="14.28125" style="23" customWidth="1"/>
    <col min="15878" max="15878" width="12.57421875" style="23" customWidth="1"/>
    <col min="15879" max="15879" width="11.00390625" style="23" bestFit="1" customWidth="1"/>
    <col min="15880" max="15881" width="14.7109375" style="23" customWidth="1"/>
    <col min="15882" max="15882" width="29.57421875" style="23" customWidth="1"/>
    <col min="15883" max="15883" width="22.28125" style="23" customWidth="1"/>
    <col min="15884" max="15884" width="22.7109375" style="23" customWidth="1"/>
    <col min="15885" max="15885" width="25.7109375" style="23" customWidth="1"/>
    <col min="15886" max="15887" width="5.7109375" style="23" customWidth="1"/>
    <col min="15888" max="15888" width="6.7109375" style="23" customWidth="1"/>
    <col min="15889" max="15893" width="5.7109375" style="23" customWidth="1"/>
    <col min="15894" max="15894" width="6.7109375" style="23" customWidth="1"/>
    <col min="15895" max="15899" width="5.7109375" style="23" customWidth="1"/>
    <col min="15900" max="15900" width="6.7109375" style="23" customWidth="1"/>
    <col min="15901" max="15905" width="5.7109375" style="23" customWidth="1"/>
    <col min="15906" max="15914" width="6.7109375" style="23" customWidth="1"/>
    <col min="15915" max="15932" width="5.7109375" style="23" customWidth="1"/>
    <col min="15933" max="15933" width="6.7109375" style="23" customWidth="1"/>
    <col min="15934" max="15938" width="5.7109375" style="23" customWidth="1"/>
    <col min="15939" max="15939" width="52.7109375" style="23" customWidth="1"/>
    <col min="15940" max="15944" width="5.7109375" style="23" customWidth="1"/>
    <col min="15945" max="15945" width="6.7109375" style="23" customWidth="1"/>
    <col min="15946" max="15950" width="5.7109375" style="23" customWidth="1"/>
    <col min="15951" max="15951" width="6.7109375" style="23" customWidth="1"/>
    <col min="15952" max="15963" width="5.7109375" style="23" customWidth="1"/>
    <col min="15964" max="16128" width="11.421875" style="23" customWidth="1"/>
    <col min="16129" max="16129" width="33.421875" style="23" customWidth="1"/>
    <col min="16130" max="16130" width="18.28125" style="23" customWidth="1"/>
    <col min="16131" max="16131" width="26.421875" style="23" customWidth="1"/>
    <col min="16132" max="16132" width="18.00390625" style="23" customWidth="1"/>
    <col min="16133" max="16133" width="14.28125" style="23" customWidth="1"/>
    <col min="16134" max="16134" width="12.57421875" style="23" customWidth="1"/>
    <col min="16135" max="16135" width="11.00390625" style="23" bestFit="1" customWidth="1"/>
    <col min="16136" max="16137" width="14.7109375" style="23" customWidth="1"/>
    <col min="16138" max="16138" width="29.57421875" style="23" customWidth="1"/>
    <col min="16139" max="16139" width="22.28125" style="23" customWidth="1"/>
    <col min="16140" max="16140" width="22.7109375" style="23" customWidth="1"/>
    <col min="16141" max="16141" width="25.7109375" style="23" customWidth="1"/>
    <col min="16142" max="16143" width="5.7109375" style="23" customWidth="1"/>
    <col min="16144" max="16144" width="6.7109375" style="23" customWidth="1"/>
    <col min="16145" max="16149" width="5.7109375" style="23" customWidth="1"/>
    <col min="16150" max="16150" width="6.7109375" style="23" customWidth="1"/>
    <col min="16151" max="16155" width="5.7109375" style="23" customWidth="1"/>
    <col min="16156" max="16156" width="6.7109375" style="23" customWidth="1"/>
    <col min="16157" max="16161" width="5.7109375" style="23" customWidth="1"/>
    <col min="16162" max="16170" width="6.7109375" style="23" customWidth="1"/>
    <col min="16171" max="16188" width="5.7109375" style="23" customWidth="1"/>
    <col min="16189" max="16189" width="6.7109375" style="23" customWidth="1"/>
    <col min="16190" max="16194" width="5.7109375" style="23" customWidth="1"/>
    <col min="16195" max="16195" width="52.7109375" style="23" customWidth="1"/>
    <col min="16196" max="16200" width="5.7109375" style="23" customWidth="1"/>
    <col min="16201" max="16201" width="6.7109375" style="23" customWidth="1"/>
    <col min="16202" max="16206" width="5.7109375" style="23" customWidth="1"/>
    <col min="16207" max="16207" width="6.7109375" style="23" customWidth="1"/>
    <col min="16208" max="16219" width="5.7109375" style="23" customWidth="1"/>
    <col min="16220" max="16384" width="11.421875" style="23" customWidth="1"/>
  </cols>
  <sheetData>
    <row r="1" spans="1:9" ht="15">
      <c r="A1" s="354"/>
      <c r="B1" s="354"/>
      <c r="C1" s="354"/>
      <c r="D1" s="354"/>
      <c r="E1" s="354"/>
      <c r="F1" s="354"/>
      <c r="G1" s="354"/>
      <c r="H1" s="22"/>
      <c r="I1" s="22"/>
    </row>
    <row r="2" spans="1:9" ht="15">
      <c r="A2" s="342" t="s">
        <v>42</v>
      </c>
      <c r="B2" s="342"/>
      <c r="C2" s="342"/>
      <c r="D2" s="342"/>
      <c r="E2" s="342"/>
      <c r="F2" s="342"/>
      <c r="G2" s="342"/>
      <c r="H2" s="22"/>
      <c r="I2" s="22"/>
    </row>
    <row r="3" spans="1:10" ht="15">
      <c r="A3" s="342"/>
      <c r="B3" s="342"/>
      <c r="C3" s="342"/>
      <c r="D3" s="342"/>
      <c r="E3" s="342"/>
      <c r="F3" s="342"/>
      <c r="G3" s="342"/>
      <c r="H3" s="22"/>
      <c r="I3" s="22"/>
      <c r="J3" s="23" t="s">
        <v>43</v>
      </c>
    </row>
    <row r="4" spans="1:10" ht="15">
      <c r="A4" s="342"/>
      <c r="B4" s="342"/>
      <c r="C4" s="342"/>
      <c r="D4" s="342"/>
      <c r="E4" s="342"/>
      <c r="F4" s="342"/>
      <c r="G4" s="342"/>
      <c r="H4" s="22"/>
      <c r="I4" s="22"/>
      <c r="J4" s="23" t="s">
        <v>44</v>
      </c>
    </row>
    <row r="5" spans="1:10" ht="15">
      <c r="A5" s="342"/>
      <c r="B5" s="342"/>
      <c r="C5" s="342"/>
      <c r="D5" s="342"/>
      <c r="E5" s="342"/>
      <c r="F5" s="342"/>
      <c r="G5" s="342"/>
      <c r="H5" s="22"/>
      <c r="I5" s="22"/>
      <c r="J5" s="23" t="s">
        <v>45</v>
      </c>
    </row>
    <row r="6" spans="1:29" s="25" customFormat="1" ht="15">
      <c r="A6" s="348" t="s">
        <v>46</v>
      </c>
      <c r="B6" s="348"/>
      <c r="C6" s="348"/>
      <c r="D6" s="348"/>
      <c r="E6" s="348"/>
      <c r="F6" s="348"/>
      <c r="G6" s="348"/>
      <c r="H6" s="22"/>
      <c r="I6" s="22"/>
      <c r="AC6" s="26"/>
    </row>
    <row r="7" spans="1:63" ht="15">
      <c r="A7" s="59" t="s">
        <v>47</v>
      </c>
      <c r="B7" s="352" t="s">
        <v>48</v>
      </c>
      <c r="C7" s="352"/>
      <c r="D7" s="352"/>
      <c r="E7" s="339" t="s">
        <v>49</v>
      </c>
      <c r="F7" s="339"/>
      <c r="G7" s="339"/>
      <c r="H7" s="22"/>
      <c r="I7" s="22"/>
      <c r="BI7" s="27"/>
      <c r="BJ7" s="27"/>
      <c r="BK7" s="27"/>
    </row>
    <row r="8" spans="1:63" ht="44.25" customHeight="1">
      <c r="A8" s="69" t="str">
        <f>'Consolidado 2016'!C11</f>
        <v>Efectividad en la gestión de proyectos</v>
      </c>
      <c r="B8" s="353">
        <f>'Consolidado 2016'!G11</f>
        <v>0.8</v>
      </c>
      <c r="C8" s="353"/>
      <c r="D8" s="353"/>
      <c r="E8" s="350" t="s">
        <v>43</v>
      </c>
      <c r="F8" s="350"/>
      <c r="G8" s="350"/>
      <c r="H8" s="22"/>
      <c r="I8" s="22"/>
      <c r="BI8" s="27"/>
      <c r="BJ8" s="49"/>
      <c r="BK8" s="27"/>
    </row>
    <row r="9" spans="1:63" ht="15">
      <c r="A9" s="339" t="s">
        <v>50</v>
      </c>
      <c r="B9" s="339"/>
      <c r="C9" s="339"/>
      <c r="D9" s="339"/>
      <c r="E9" s="339"/>
      <c r="F9" s="339"/>
      <c r="G9" s="339"/>
      <c r="H9" s="22"/>
      <c r="I9" s="22"/>
      <c r="BI9" s="27"/>
      <c r="BJ9" s="50"/>
      <c r="BK9" s="27"/>
    </row>
    <row r="10" spans="1:63" ht="36" customHeight="1">
      <c r="A10" s="351" t="str">
        <f>'Consolidado 2016'!E11</f>
        <v>Medir la efectividad en la consecución de recursos en relación con proyectos ejecutados</v>
      </c>
      <c r="B10" s="351"/>
      <c r="C10" s="351"/>
      <c r="D10" s="351"/>
      <c r="E10" s="351"/>
      <c r="F10" s="351"/>
      <c r="G10" s="351"/>
      <c r="H10" s="22"/>
      <c r="I10" s="22"/>
      <c r="BI10" s="27"/>
      <c r="BJ10" s="50"/>
      <c r="BK10" s="27"/>
    </row>
    <row r="11" spans="1:63" ht="15">
      <c r="A11" s="339" t="s">
        <v>51</v>
      </c>
      <c r="B11" s="339"/>
      <c r="C11" s="339"/>
      <c r="D11" s="339"/>
      <c r="E11" s="339"/>
      <c r="F11" s="339"/>
      <c r="G11" s="339"/>
      <c r="H11" s="22"/>
      <c r="I11" s="22"/>
      <c r="BI11" s="27"/>
      <c r="BJ11" s="50"/>
      <c r="BK11" s="27"/>
    </row>
    <row r="12" spans="1:63" ht="32.25" customHeight="1">
      <c r="A12" s="351" t="str">
        <f>'Consolidado 2016'!D11</f>
        <v>Sumatoria de los recursos gestionados por proyectos</v>
      </c>
      <c r="B12" s="351"/>
      <c r="C12" s="351"/>
      <c r="D12" s="351"/>
      <c r="E12" s="351"/>
      <c r="F12" s="351"/>
      <c r="G12" s="351"/>
      <c r="H12" s="22"/>
      <c r="I12" s="22"/>
      <c r="BI12" s="27"/>
      <c r="BJ12" s="50"/>
      <c r="BK12" s="27"/>
    </row>
    <row r="13" spans="1:63" ht="15">
      <c r="A13" s="339" t="s">
        <v>52</v>
      </c>
      <c r="B13" s="339"/>
      <c r="C13" s="339"/>
      <c r="D13" s="352" t="s">
        <v>53</v>
      </c>
      <c r="E13" s="352"/>
      <c r="F13" s="352"/>
      <c r="G13" s="352"/>
      <c r="H13" s="22"/>
      <c r="I13" s="22"/>
      <c r="BI13" s="27"/>
      <c r="BJ13" s="50"/>
      <c r="BK13" s="27"/>
    </row>
    <row r="14" spans="1:63" ht="15">
      <c r="A14" s="347" t="s">
        <v>190</v>
      </c>
      <c r="B14" s="347"/>
      <c r="C14" s="347"/>
      <c r="D14" s="350" t="s">
        <v>100</v>
      </c>
      <c r="E14" s="350"/>
      <c r="F14" s="350"/>
      <c r="G14" s="350"/>
      <c r="H14" s="22"/>
      <c r="I14" s="22"/>
      <c r="BI14" s="27"/>
      <c r="BJ14" s="50"/>
      <c r="BK14" s="27"/>
    </row>
    <row r="15" spans="1:63" ht="15">
      <c r="A15" s="347"/>
      <c r="B15" s="347"/>
      <c r="C15" s="347"/>
      <c r="D15" s="350"/>
      <c r="E15" s="350"/>
      <c r="F15" s="350"/>
      <c r="G15" s="350"/>
      <c r="H15" s="22"/>
      <c r="I15" s="22"/>
      <c r="BI15" s="27"/>
      <c r="BJ15" s="50"/>
      <c r="BK15" s="27"/>
    </row>
    <row r="16" spans="1:63" ht="15">
      <c r="A16" s="339" t="s">
        <v>55</v>
      </c>
      <c r="B16" s="339"/>
      <c r="C16" s="339"/>
      <c r="D16" s="339" t="s">
        <v>56</v>
      </c>
      <c r="E16" s="339"/>
      <c r="F16" s="339"/>
      <c r="G16" s="339"/>
      <c r="H16" s="22"/>
      <c r="I16" s="22"/>
      <c r="BI16" s="27"/>
      <c r="BJ16" s="50"/>
      <c r="BK16" s="27"/>
    </row>
    <row r="17" spans="1:62" ht="15">
      <c r="A17" s="350" t="str">
        <f>'Consolidado 2016'!F11</f>
        <v>Anual</v>
      </c>
      <c r="B17" s="350"/>
      <c r="C17" s="350"/>
      <c r="D17" s="350" t="s">
        <v>57</v>
      </c>
      <c r="E17" s="350"/>
      <c r="F17" s="350"/>
      <c r="G17" s="350"/>
      <c r="H17" s="22"/>
      <c r="I17" s="22"/>
      <c r="BJ17" s="51"/>
    </row>
    <row r="18" spans="1:9" ht="15">
      <c r="A18" s="350"/>
      <c r="B18" s="350"/>
      <c r="C18" s="350"/>
      <c r="D18" s="350"/>
      <c r="E18" s="350"/>
      <c r="F18" s="350"/>
      <c r="G18" s="350"/>
      <c r="H18" s="22"/>
      <c r="I18" s="22"/>
    </row>
    <row r="19" spans="1:9" ht="15">
      <c r="A19" s="344" t="s">
        <v>58</v>
      </c>
      <c r="B19" s="348"/>
      <c r="C19" s="348"/>
      <c r="D19" s="348"/>
      <c r="E19" s="344"/>
      <c r="F19" s="344"/>
      <c r="G19" s="344"/>
      <c r="H19" s="22"/>
      <c r="I19" s="22"/>
    </row>
    <row r="20" spans="1:9" ht="15">
      <c r="A20" s="28"/>
      <c r="B20" s="340" t="s">
        <v>59</v>
      </c>
      <c r="C20" s="340"/>
      <c r="D20" s="340"/>
      <c r="E20" s="28"/>
      <c r="F20" s="28"/>
      <c r="G20" s="28"/>
      <c r="H20" s="22"/>
      <c r="I20" s="22"/>
    </row>
    <row r="21" spans="1:9" s="31" customFormat="1" ht="15">
      <c r="A21" s="60" t="s">
        <v>60</v>
      </c>
      <c r="B21" s="71">
        <v>2014</v>
      </c>
      <c r="C21" s="70">
        <v>2015</v>
      </c>
      <c r="D21" s="70"/>
      <c r="E21" s="30"/>
      <c r="F21" s="65"/>
      <c r="H21" s="22"/>
      <c r="I21" s="22"/>
    </row>
    <row r="22" spans="1:9" s="31" customFormat="1" ht="15">
      <c r="A22" s="37" t="s">
        <v>73</v>
      </c>
      <c r="B22" s="39">
        <f>M56</f>
        <v>6127146426</v>
      </c>
      <c r="C22" s="39">
        <f>M74</f>
        <v>2992021981</v>
      </c>
      <c r="D22" s="39"/>
      <c r="E22" s="40"/>
      <c r="F22" s="41"/>
      <c r="H22" s="22"/>
      <c r="I22" s="22"/>
    </row>
    <row r="23" spans="1:9" s="31" customFormat="1" ht="15">
      <c r="A23" s="29"/>
      <c r="B23" s="345"/>
      <c r="C23" s="345"/>
      <c r="D23" s="42"/>
      <c r="E23" s="43"/>
      <c r="F23" s="44"/>
      <c r="H23" s="22"/>
      <c r="I23" s="22"/>
    </row>
    <row r="24" spans="1:9" ht="15">
      <c r="A24" s="346" t="s">
        <v>65</v>
      </c>
      <c r="B24" s="346"/>
      <c r="C24" s="346"/>
      <c r="D24" s="346"/>
      <c r="E24" s="346"/>
      <c r="F24" s="346"/>
      <c r="G24" s="346"/>
      <c r="H24" s="22"/>
      <c r="I24" s="22"/>
    </row>
    <row r="25" spans="1:9" ht="15">
      <c r="A25" s="347"/>
      <c r="B25" s="347"/>
      <c r="C25" s="347"/>
      <c r="D25" s="347"/>
      <c r="E25" s="347"/>
      <c r="F25" s="347"/>
      <c r="G25" s="347"/>
      <c r="H25" s="22"/>
      <c r="I25" s="22"/>
    </row>
    <row r="26" spans="1:9" ht="306.95" customHeight="1">
      <c r="A26" s="347"/>
      <c r="B26" s="347"/>
      <c r="C26" s="347"/>
      <c r="D26" s="347"/>
      <c r="E26" s="347"/>
      <c r="F26" s="347"/>
      <c r="G26" s="347"/>
      <c r="H26" s="22"/>
      <c r="I26" s="22"/>
    </row>
    <row r="27" spans="1:9" ht="15">
      <c r="A27" s="348" t="s">
        <v>66</v>
      </c>
      <c r="B27" s="348"/>
      <c r="C27" s="348"/>
      <c r="D27" s="348"/>
      <c r="E27" s="348"/>
      <c r="F27" s="348"/>
      <c r="G27" s="348"/>
      <c r="H27" s="346"/>
      <c r="I27" s="45"/>
    </row>
    <row r="28" spans="1:9" s="34" customFormat="1" ht="25.5">
      <c r="A28" s="64" t="s">
        <v>60</v>
      </c>
      <c r="B28" s="349" t="s">
        <v>67</v>
      </c>
      <c r="C28" s="349"/>
      <c r="D28" s="349"/>
      <c r="E28" s="349"/>
      <c r="F28" s="349"/>
      <c r="G28" s="62" t="s">
        <v>68</v>
      </c>
      <c r="H28" s="62" t="s">
        <v>69</v>
      </c>
      <c r="I28" s="46"/>
    </row>
    <row r="29" spans="1:9" ht="409.5" customHeight="1">
      <c r="A29" s="35" t="s">
        <v>62</v>
      </c>
      <c r="B29" s="343" t="s">
        <v>189</v>
      </c>
      <c r="C29" s="343"/>
      <c r="D29" s="343"/>
      <c r="E29" s="343"/>
      <c r="F29" s="343"/>
      <c r="G29" s="64" t="s">
        <v>146</v>
      </c>
      <c r="H29" s="64"/>
      <c r="I29" s="65"/>
    </row>
    <row r="31" spans="10:13" ht="15">
      <c r="J31" s="339" t="s">
        <v>101</v>
      </c>
      <c r="K31" s="339"/>
      <c r="L31" s="339"/>
      <c r="M31" s="339"/>
    </row>
    <row r="32" spans="10:29" ht="12.75" customHeight="1">
      <c r="J32" s="80" t="s">
        <v>102</v>
      </c>
      <c r="K32" s="360" t="s">
        <v>103</v>
      </c>
      <c r="L32" s="360" t="s">
        <v>104</v>
      </c>
      <c r="M32" s="360" t="s">
        <v>105</v>
      </c>
      <c r="AC32" s="23"/>
    </row>
    <row r="33" spans="10:29" ht="15">
      <c r="J33" s="47"/>
      <c r="K33" s="361"/>
      <c r="L33" s="361"/>
      <c r="M33" s="361"/>
      <c r="AC33" s="23"/>
    </row>
    <row r="34" spans="10:29" ht="102">
      <c r="J34" s="38" t="s">
        <v>147</v>
      </c>
      <c r="K34" s="81">
        <v>1216875000</v>
      </c>
      <c r="L34" s="58">
        <v>1</v>
      </c>
      <c r="M34" s="81">
        <v>1116875000</v>
      </c>
      <c r="AC34" s="23"/>
    </row>
    <row r="35" spans="10:29" ht="127.5">
      <c r="J35" s="38" t="s">
        <v>148</v>
      </c>
      <c r="K35" s="81">
        <v>1031077800</v>
      </c>
      <c r="L35" s="58">
        <v>1</v>
      </c>
      <c r="M35" s="81">
        <v>1031077800</v>
      </c>
      <c r="AC35" s="23"/>
    </row>
    <row r="36" spans="10:29" ht="229.5">
      <c r="J36" s="38" t="s">
        <v>149</v>
      </c>
      <c r="K36" s="81">
        <v>110576832</v>
      </c>
      <c r="L36" s="58">
        <v>1</v>
      </c>
      <c r="M36" s="81">
        <v>110576832</v>
      </c>
      <c r="AC36" s="23"/>
    </row>
    <row r="37" spans="10:29" ht="89.25">
      <c r="J37" s="38" t="s">
        <v>150</v>
      </c>
      <c r="K37" s="81">
        <v>2000000</v>
      </c>
      <c r="L37" s="58">
        <v>1</v>
      </c>
      <c r="M37" s="81">
        <v>2000000</v>
      </c>
      <c r="AC37" s="23"/>
    </row>
    <row r="38" spans="10:29" ht="165.75">
      <c r="J38" s="38" t="s">
        <v>151</v>
      </c>
      <c r="K38" s="81">
        <v>101000000</v>
      </c>
      <c r="L38" s="58">
        <v>1</v>
      </c>
      <c r="M38" s="81">
        <v>100000000</v>
      </c>
      <c r="AC38" s="23"/>
    </row>
    <row r="39" spans="10:29" ht="204">
      <c r="J39" s="38" t="s">
        <v>152</v>
      </c>
      <c r="K39" s="81">
        <v>2999000000</v>
      </c>
      <c r="L39" s="58">
        <v>1</v>
      </c>
      <c r="M39" s="81">
        <v>2999000000</v>
      </c>
      <c r="AC39" s="23"/>
    </row>
    <row r="40" spans="10:29" ht="51">
      <c r="J40" s="38" t="s">
        <v>153</v>
      </c>
      <c r="K40" s="81">
        <v>150000000</v>
      </c>
      <c r="L40" s="58">
        <v>1</v>
      </c>
      <c r="M40" s="81">
        <f aca="true" t="shared" si="0" ref="M40:M55">K40*L40</f>
        <v>150000000</v>
      </c>
      <c r="AC40" s="23"/>
    </row>
    <row r="41" spans="10:29" ht="102">
      <c r="J41" s="38" t="s">
        <v>154</v>
      </c>
      <c r="K41" s="81">
        <v>154913058</v>
      </c>
      <c r="L41" s="58">
        <v>1</v>
      </c>
      <c r="M41" s="81">
        <f t="shared" si="0"/>
        <v>154913058</v>
      </c>
      <c r="AC41" s="23"/>
    </row>
    <row r="42" spans="10:29" ht="114.75">
      <c r="J42" s="38" t="s">
        <v>155</v>
      </c>
      <c r="K42" s="81">
        <v>11500000</v>
      </c>
      <c r="L42" s="58">
        <v>1</v>
      </c>
      <c r="M42" s="81">
        <f t="shared" si="0"/>
        <v>11500000</v>
      </c>
      <c r="AC42" s="23"/>
    </row>
    <row r="43" spans="10:29" ht="127.5">
      <c r="J43" s="38" t="s">
        <v>156</v>
      </c>
      <c r="K43" s="81">
        <v>1848000</v>
      </c>
      <c r="L43" s="58">
        <v>1</v>
      </c>
      <c r="M43" s="81">
        <f t="shared" si="0"/>
        <v>1848000</v>
      </c>
      <c r="AC43" s="23"/>
    </row>
    <row r="44" spans="10:29" ht="102">
      <c r="J44" s="38" t="s">
        <v>157</v>
      </c>
      <c r="K44" s="81">
        <v>1848000</v>
      </c>
      <c r="L44" s="58">
        <v>1</v>
      </c>
      <c r="M44" s="81">
        <f t="shared" si="0"/>
        <v>1848000</v>
      </c>
      <c r="AC44" s="23"/>
    </row>
    <row r="45" spans="10:29" ht="102">
      <c r="J45" s="38" t="s">
        <v>158</v>
      </c>
      <c r="K45" s="81">
        <v>55000000</v>
      </c>
      <c r="L45" s="58">
        <v>1</v>
      </c>
      <c r="M45" s="81">
        <f t="shared" si="0"/>
        <v>55000000</v>
      </c>
      <c r="AC45" s="23"/>
    </row>
    <row r="46" spans="10:29" ht="114.75">
      <c r="J46" s="38" t="s">
        <v>159</v>
      </c>
      <c r="K46" s="81">
        <v>12500000</v>
      </c>
      <c r="L46" s="58">
        <v>1</v>
      </c>
      <c r="M46" s="81">
        <f t="shared" si="0"/>
        <v>12500000</v>
      </c>
      <c r="AC46" s="23"/>
    </row>
    <row r="47" spans="10:29" ht="76.5">
      <c r="J47" s="38" t="s">
        <v>160</v>
      </c>
      <c r="K47" s="81">
        <v>1288700</v>
      </c>
      <c r="L47" s="58">
        <v>1</v>
      </c>
      <c r="M47" s="81">
        <f t="shared" si="0"/>
        <v>1288700</v>
      </c>
      <c r="AC47" s="23"/>
    </row>
    <row r="48" spans="10:29" ht="25.5">
      <c r="J48" s="38" t="s">
        <v>161</v>
      </c>
      <c r="K48" s="82">
        <v>33975000</v>
      </c>
      <c r="L48" s="82">
        <v>1</v>
      </c>
      <c r="M48" s="82">
        <f t="shared" si="0"/>
        <v>33975000</v>
      </c>
      <c r="AC48" s="23"/>
    </row>
    <row r="49" spans="10:29" ht="51">
      <c r="J49" s="38" t="s">
        <v>162</v>
      </c>
      <c r="K49" s="81">
        <v>8822093</v>
      </c>
      <c r="L49" s="58">
        <v>1</v>
      </c>
      <c r="M49" s="81">
        <f t="shared" si="0"/>
        <v>8822093</v>
      </c>
      <c r="AC49" s="23"/>
    </row>
    <row r="50" spans="10:29" ht="25.5">
      <c r="J50" s="38" t="s">
        <v>163</v>
      </c>
      <c r="K50" s="81">
        <v>39000000</v>
      </c>
      <c r="L50" s="58">
        <v>1</v>
      </c>
      <c r="M50" s="81">
        <f t="shared" si="0"/>
        <v>39000000</v>
      </c>
      <c r="AC50" s="23"/>
    </row>
    <row r="51" spans="10:29" ht="25.5">
      <c r="J51" s="38" t="s">
        <v>164</v>
      </c>
      <c r="K51" s="81">
        <v>17234000</v>
      </c>
      <c r="L51" s="58">
        <v>1</v>
      </c>
      <c r="M51" s="81">
        <f t="shared" si="0"/>
        <v>17234000</v>
      </c>
      <c r="AC51" s="23"/>
    </row>
    <row r="52" spans="10:29" ht="38.25">
      <c r="J52" s="38" t="s">
        <v>165</v>
      </c>
      <c r="K52" s="81">
        <v>30806843</v>
      </c>
      <c r="L52" s="58">
        <v>1</v>
      </c>
      <c r="M52" s="81">
        <f t="shared" si="0"/>
        <v>30806843</v>
      </c>
      <c r="AC52" s="23"/>
    </row>
    <row r="53" spans="10:29" ht="25.5">
      <c r="J53" s="38" t="s">
        <v>166</v>
      </c>
      <c r="K53" s="81">
        <v>142000000</v>
      </c>
      <c r="L53" s="58">
        <v>1</v>
      </c>
      <c r="M53" s="81">
        <f t="shared" si="0"/>
        <v>142000000</v>
      </c>
      <c r="AC53" s="23"/>
    </row>
    <row r="54" spans="10:13" ht="25.5">
      <c r="J54" s="38" t="s">
        <v>167</v>
      </c>
      <c r="K54" s="81">
        <v>78000000</v>
      </c>
      <c r="L54" s="58">
        <v>1</v>
      </c>
      <c r="M54" s="81">
        <f t="shared" si="0"/>
        <v>78000000</v>
      </c>
    </row>
    <row r="55" spans="10:13" ht="15">
      <c r="J55" s="38" t="s">
        <v>168</v>
      </c>
      <c r="K55" s="81">
        <v>28881100</v>
      </c>
      <c r="L55" s="58">
        <v>1</v>
      </c>
      <c r="M55" s="81">
        <f t="shared" si="0"/>
        <v>28881100</v>
      </c>
    </row>
    <row r="56" spans="10:13" ht="15">
      <c r="J56" s="389" t="s">
        <v>107</v>
      </c>
      <c r="K56" s="390"/>
      <c r="L56" s="362"/>
      <c r="M56" s="81">
        <f>SUM(M33:M55)</f>
        <v>6127146426</v>
      </c>
    </row>
    <row r="57" spans="10:29" ht="15">
      <c r="J57" s="389" t="s">
        <v>108</v>
      </c>
      <c r="K57" s="390"/>
      <c r="L57" s="362"/>
      <c r="M57" s="64">
        <v>22</v>
      </c>
      <c r="AC57" s="23"/>
    </row>
    <row r="58" ht="12.75" customHeight="1">
      <c r="AC58" s="23"/>
    </row>
    <row r="59" ht="15">
      <c r="AC59" s="23"/>
    </row>
    <row r="60" ht="15">
      <c r="AC60" s="23"/>
    </row>
    <row r="61" spans="10:29" ht="15">
      <c r="J61" s="389" t="s">
        <v>10</v>
      </c>
      <c r="K61" s="390"/>
      <c r="L61" s="390"/>
      <c r="M61" s="362"/>
      <c r="AC61" s="23"/>
    </row>
    <row r="62" spans="10:29" ht="15">
      <c r="J62" s="63" t="s">
        <v>102</v>
      </c>
      <c r="K62" s="360" t="s">
        <v>103</v>
      </c>
      <c r="L62" s="360" t="s">
        <v>104</v>
      </c>
      <c r="M62" s="360" t="s">
        <v>105</v>
      </c>
      <c r="AC62" s="23"/>
    </row>
    <row r="63" spans="10:29" ht="15">
      <c r="J63" s="83" t="s">
        <v>106</v>
      </c>
      <c r="K63" s="361"/>
      <c r="L63" s="361"/>
      <c r="M63" s="361"/>
      <c r="AC63" s="23"/>
    </row>
    <row r="64" spans="10:29" ht="102">
      <c r="J64" s="38" t="s">
        <v>169</v>
      </c>
      <c r="K64" s="81">
        <v>200000000</v>
      </c>
      <c r="L64" s="58">
        <v>1</v>
      </c>
      <c r="M64" s="81">
        <f>K64*L64</f>
        <v>200000000</v>
      </c>
      <c r="AC64" s="23"/>
    </row>
    <row r="65" spans="10:29" ht="76.5">
      <c r="J65" s="38" t="s">
        <v>170</v>
      </c>
      <c r="K65" s="81">
        <v>149500800</v>
      </c>
      <c r="L65" s="58">
        <v>1</v>
      </c>
      <c r="M65" s="81">
        <v>149500800</v>
      </c>
      <c r="AC65" s="23"/>
    </row>
    <row r="66" spans="10:29" ht="25.5">
      <c r="J66" s="38" t="s">
        <v>171</v>
      </c>
      <c r="K66" s="81">
        <v>69600000</v>
      </c>
      <c r="L66" s="58">
        <v>1</v>
      </c>
      <c r="M66" s="81" t="s">
        <v>172</v>
      </c>
      <c r="AC66" s="23"/>
    </row>
    <row r="67" spans="10:29" ht="63.75">
      <c r="J67" s="38" t="s">
        <v>173</v>
      </c>
      <c r="K67" s="81">
        <v>179851406</v>
      </c>
      <c r="L67" s="58">
        <v>1</v>
      </c>
      <c r="M67" s="81">
        <v>179851406</v>
      </c>
      <c r="AC67" s="23"/>
    </row>
    <row r="68" spans="10:29" ht="89.25">
      <c r="J68" s="38" t="s">
        <v>174</v>
      </c>
      <c r="K68" s="81">
        <v>158044973</v>
      </c>
      <c r="L68" s="58">
        <v>1</v>
      </c>
      <c r="M68" s="81">
        <v>158044973</v>
      </c>
      <c r="AC68" s="23"/>
    </row>
    <row r="69" spans="10:29" ht="38.25">
      <c r="J69" s="38" t="s">
        <v>175</v>
      </c>
      <c r="K69" s="81">
        <v>149628400</v>
      </c>
      <c r="L69" s="58">
        <v>1</v>
      </c>
      <c r="M69" s="81">
        <v>149628400</v>
      </c>
      <c r="AC69" s="23"/>
    </row>
    <row r="70" spans="10:29" ht="51">
      <c r="J70" s="38" t="s">
        <v>176</v>
      </c>
      <c r="K70" s="81">
        <v>1799896402</v>
      </c>
      <c r="L70" s="58">
        <v>1</v>
      </c>
      <c r="M70" s="81">
        <v>1799896402</v>
      </c>
      <c r="AC70" s="23"/>
    </row>
    <row r="71" spans="10:29" ht="140.25">
      <c r="J71" s="38" t="s">
        <v>177</v>
      </c>
      <c r="K71" s="81">
        <v>95100000</v>
      </c>
      <c r="L71" s="58">
        <v>1</v>
      </c>
      <c r="M71" s="81">
        <v>95100000</v>
      </c>
      <c r="AC71" s="23"/>
    </row>
    <row r="72" spans="10:29" ht="25.5">
      <c r="J72" s="38" t="s">
        <v>178</v>
      </c>
      <c r="K72" s="81">
        <v>160000000</v>
      </c>
      <c r="L72" s="58">
        <v>1</v>
      </c>
      <c r="M72" s="81">
        <v>160000000</v>
      </c>
      <c r="AC72" s="23"/>
    </row>
    <row r="73" spans="10:29" ht="140.25">
      <c r="J73" s="38" t="s">
        <v>179</v>
      </c>
      <c r="K73" s="81">
        <v>100000000</v>
      </c>
      <c r="L73" s="58">
        <v>1</v>
      </c>
      <c r="M73" s="81">
        <f>K73*L73</f>
        <v>100000000</v>
      </c>
      <c r="AC73" s="23"/>
    </row>
    <row r="74" spans="10:29" ht="15">
      <c r="J74" s="389" t="s">
        <v>107</v>
      </c>
      <c r="K74" s="390"/>
      <c r="L74" s="362"/>
      <c r="M74" s="84">
        <f>SUM(M63:M73)</f>
        <v>2992021981</v>
      </c>
      <c r="AC74" s="23"/>
    </row>
    <row r="75" spans="10:29" ht="15">
      <c r="J75" s="389" t="s">
        <v>108</v>
      </c>
      <c r="K75" s="390"/>
      <c r="L75" s="362"/>
      <c r="M75" s="64">
        <v>10</v>
      </c>
      <c r="AC75" s="23"/>
    </row>
    <row r="76" ht="15">
      <c r="AC76" s="23"/>
    </row>
    <row r="77" ht="15">
      <c r="AC77" s="23"/>
    </row>
    <row r="78" ht="15">
      <c r="AC78" s="23"/>
    </row>
    <row r="79" ht="15">
      <c r="AC79" s="23"/>
    </row>
  </sheetData>
  <mergeCells count="39">
    <mergeCell ref="J75:L75"/>
    <mergeCell ref="A25:G26"/>
    <mergeCell ref="J56:L56"/>
    <mergeCell ref="J57:L57"/>
    <mergeCell ref="J61:M61"/>
    <mergeCell ref="K62:K63"/>
    <mergeCell ref="L62:L63"/>
    <mergeCell ref="M62:M63"/>
    <mergeCell ref="J74:L74"/>
    <mergeCell ref="B28:F28"/>
    <mergeCell ref="B29:F29"/>
    <mergeCell ref="J31:M31"/>
    <mergeCell ref="K32:K33"/>
    <mergeCell ref="L32:L33"/>
    <mergeCell ref="M32:M33"/>
    <mergeCell ref="A1:G1"/>
    <mergeCell ref="A2:G5"/>
    <mergeCell ref="A6:G6"/>
    <mergeCell ref="B7:D7"/>
    <mergeCell ref="E7:G7"/>
    <mergeCell ref="B8:D8"/>
    <mergeCell ref="E8:G8"/>
    <mergeCell ref="A9:G9"/>
    <mergeCell ref="A10:G10"/>
    <mergeCell ref="A11:G11"/>
    <mergeCell ref="A12:G12"/>
    <mergeCell ref="A13:C13"/>
    <mergeCell ref="D13:G13"/>
    <mergeCell ref="A27:H27"/>
    <mergeCell ref="A14:C15"/>
    <mergeCell ref="D14:G15"/>
    <mergeCell ref="A16:C16"/>
    <mergeCell ref="D16:G16"/>
    <mergeCell ref="A17:C18"/>
    <mergeCell ref="D17:G18"/>
    <mergeCell ref="A19:G19"/>
    <mergeCell ref="B20:D20"/>
    <mergeCell ref="B23:C23"/>
    <mergeCell ref="A24:G24"/>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18 JA65518 SW65518 ACS65518 AMO65518 AWK65518 BGG65518 BQC65518 BZY65518 CJU65518 CTQ65518 DDM65518 DNI65518 DXE65518 EHA65518 EQW65518 FAS65518 FKO65518 FUK65518 GEG65518 GOC65518 GXY65518 HHU65518 HRQ65518 IBM65518 ILI65518 IVE65518 JFA65518 JOW65518 JYS65518 KIO65518 KSK65518 LCG65518 LMC65518 LVY65518 MFU65518">
      <formula1>$J$2:$J$8</formula1>
    </dataValidation>
    <dataValidation type="list" allowBlank="1" showInputMessage="1" showErrorMessage="1" sqref="MPQ65518 MZM65518 NJI65518 NTE65518 ODA65518 OMW65518 OWS65518 PGO65518 PQK65518 QAG65518 QKC65518 QTY65518 RDU65518 RNQ65518 RXM65518 SHI65518 SRE65518 TBA65518 TKW65518 TUS65518 UEO65518 UOK65518 UYG65518 VIC65518 VRY65518 WBU65518 WLQ65518 WVM65518 E131054 JA131054 SW131054 ACS131054 AMO131054 AWK131054 BGG131054 BQC131054 BZY131054 CJU131054 CTQ131054 DDM131054 DNI131054 DXE131054 EHA131054 EQW131054 FAS131054 FKO131054 FUK131054 GEG131054 GOC131054 GXY131054 HHU131054 HRQ131054 IBM131054 ILI131054 IVE131054 JFA131054 JOW131054 JYS131054 KIO131054 KSK131054 LCG131054 LMC131054 LVY131054 MFU131054 MPQ131054 MZM131054 NJI131054 NTE131054 ODA131054 OMW131054 OWS131054 PGO131054 PQK131054 QAG131054 QKC131054 QTY131054 RDU131054 RNQ131054 RXM131054 SHI131054 SRE131054 TBA131054 TKW131054 TUS131054 UEO131054 UOK131054 UYG131054 VIC131054 VRY131054 WBU131054 WLQ131054 WVM131054 E196590 JA196590 SW196590 ACS196590 AMO196590 AWK196590 BGG196590 BQC196590">
      <formula1>$J$2:$J$8</formula1>
    </dataValidation>
    <dataValidation type="list" allowBlank="1" showInputMessage="1" showErrorMessage="1" sqref="BZY196590 CJU196590 CTQ196590 DDM196590 DNI196590 DXE196590 EHA196590 EQW196590 FAS196590 FKO196590 FUK196590 GEG196590 GOC196590 GXY196590 HHU196590 HRQ196590 IBM196590 ILI196590 IVE196590 JFA196590 JOW196590 JYS196590 KIO196590 KSK196590 LCG196590 LMC196590 LVY196590 MFU196590 MPQ196590 MZM196590 NJI196590 NTE196590 ODA196590 OMW196590 OWS196590 PGO196590 PQK196590 QAG196590 QKC196590 QTY196590 RDU196590 RNQ196590 RXM196590 SHI196590 SRE196590 TBA196590 TKW196590 TUS196590 UEO196590 UOK196590 UYG196590 VIC196590 VRY196590 WBU196590 WLQ196590 WVM196590 E262126 JA262126 SW262126 ACS262126 AMO262126 AWK262126 BGG262126 BQC262126 BZY262126 CJU262126 CTQ262126 DDM262126 DNI262126 DXE262126 EHA262126 EQW262126 FAS262126 FKO262126 FUK262126 GEG262126 GOC262126 GXY262126 HHU262126 HRQ262126 IBM262126 ILI262126 IVE262126 JFA262126 JOW262126 JYS262126 KIO262126 KSK262126 LCG262126 LMC262126 LVY262126 MFU262126 MPQ262126 MZM262126 NJI262126 NTE262126 ODA262126 OMW262126 OWS262126 PGO262126">
      <formula1>$J$2:$J$8</formula1>
    </dataValidation>
    <dataValidation type="list" allowBlank="1" showInputMessage="1" showErrorMessage="1" sqref="PQK262126 QAG262126 QKC262126 QTY262126 RDU262126 RNQ262126 RXM262126 SHI262126 SRE262126 TBA262126 TKW262126 TUS262126 UEO262126 UOK262126 UYG262126 VIC262126 VRY262126 WBU262126 WLQ262126 WVM262126 E327662 JA327662 SW327662 ACS327662 AMO327662 AWK327662 BGG327662 BQC327662 BZY327662 CJU327662 CTQ327662 DDM327662 DNI327662 DXE327662 EHA327662 EQW327662 FAS327662 FKO327662 FUK327662 GEG327662 GOC327662 GXY327662 HHU327662 HRQ327662 IBM327662 ILI327662 IVE327662 JFA327662 JOW327662 JYS327662 KIO327662 KSK327662 LCG327662 LMC327662 LVY327662 MFU327662 MPQ327662 MZM327662 NJI327662 NTE327662 ODA327662 OMW327662 OWS327662 PGO327662 PQK327662 QAG327662 QKC327662 QTY327662 RDU327662 RNQ327662 RXM327662 SHI327662 SRE327662 TBA327662 TKW327662 TUS327662 UEO327662 UOK327662 UYG327662 VIC327662 VRY327662 WBU327662 WLQ327662 WVM327662 E393198 JA393198 SW393198 ACS393198 AMO393198 AWK393198 BGG393198 BQC393198 BZY393198 CJU393198 CTQ393198 DDM393198 DNI393198 DXE393198 EHA393198 EQW393198">
      <formula1>$J$2:$J$8</formula1>
    </dataValidation>
    <dataValidation type="list" allowBlank="1" showInputMessage="1" showErrorMessage="1" sqref="FAS393198 FKO393198 FUK393198 GEG393198 GOC393198 GXY393198 HHU393198 HRQ393198 IBM393198 ILI393198 IVE393198 JFA393198 JOW393198 JYS393198 KIO393198 KSK393198 LCG393198 LMC393198 LVY393198 MFU393198 MPQ393198 MZM393198 NJI393198 NTE393198 ODA393198 OMW393198 OWS393198 PGO393198 PQK393198 QAG393198 QKC393198 QTY393198 RDU393198 RNQ393198 RXM393198 SHI393198 SRE393198 TBA393198 TKW393198 TUS393198 UEO393198 UOK393198 UYG393198 VIC393198 VRY393198 WBU393198 WLQ393198 WVM393198 E458734 JA458734 SW458734 ACS458734 AMO458734 AWK458734 BGG458734 BQC458734 BZY458734 CJU458734 CTQ458734 DDM458734 DNI458734 DXE458734 EHA458734 EQW458734 FAS458734 FKO458734 FUK458734 GEG458734 GOC458734 GXY458734 HHU458734 HRQ458734 IBM458734 ILI458734 IVE458734 JFA458734 JOW458734 JYS458734 KIO458734 KSK458734 LCG458734 LMC458734 LVY458734 MFU458734 MPQ458734 MZM458734 NJI458734 NTE458734 ODA458734 OMW458734 OWS458734 PGO458734 PQK458734 QAG458734 QKC458734 QTY458734 RDU458734 RNQ458734 RXM458734 SHI458734">
      <formula1>$J$2:$J$8</formula1>
    </dataValidation>
    <dataValidation type="list" allowBlank="1" showInputMessage="1" showErrorMessage="1" sqref="SRE458734 TBA458734 TKW458734 TUS458734 UEO458734 UOK458734 UYG458734 VIC458734 VRY458734 WBU458734 WLQ458734 WVM458734 E524270 JA524270 SW524270 ACS524270 AMO524270 AWK524270 BGG524270 BQC524270 BZY524270 CJU524270 CTQ524270 DDM524270 DNI524270 DXE524270 EHA524270 EQW524270 FAS524270 FKO524270 FUK524270 GEG524270 GOC524270 GXY524270 HHU524270 HRQ524270 IBM524270 ILI524270 IVE524270 JFA524270 JOW524270 JYS524270 KIO524270 KSK524270 LCG524270 LMC524270 LVY524270 MFU524270 MPQ524270 MZM524270 NJI524270 NTE524270 ODA524270 OMW524270 OWS524270 PGO524270 PQK524270 QAG524270 QKC524270 QTY524270 RDU524270 RNQ524270 RXM524270 SHI524270 SRE524270 TBA524270 TKW524270 TUS524270 UEO524270 UOK524270 UYG524270 VIC524270 VRY524270 WBU524270 WLQ524270 WVM524270 E589806 JA589806 SW589806 ACS589806 AMO589806 AWK589806 BGG589806 BQC589806 BZY589806 CJU589806 CTQ589806 DDM589806 DNI589806 DXE589806 EHA589806 EQW589806 FAS589806 FKO589806 FUK589806 GEG589806 GOC589806 GXY589806 HHU589806 HRQ589806">
      <formula1>$J$2:$J$8</formula1>
    </dataValidation>
    <dataValidation type="list" allowBlank="1" showInputMessage="1" showErrorMessage="1" sqref="IBM589806 ILI589806 IVE589806 JFA589806 JOW589806 JYS589806 KIO589806 KSK589806 LCG589806 LMC589806 LVY589806 MFU589806 MPQ589806 MZM589806 NJI589806 NTE589806 ODA589806 OMW589806 OWS589806 PGO589806 PQK589806 QAG589806 QKC589806 QTY589806 RDU589806 RNQ589806 RXM589806 SHI589806 SRE589806 TBA589806 TKW589806 TUS589806 UEO589806 UOK589806 UYG589806 VIC589806 VRY589806 WBU589806 WLQ589806 WVM589806 E655342 JA655342 SW655342 ACS655342 AMO655342 AWK655342 BGG655342 BQC655342 BZY655342 CJU655342 CTQ655342 DDM655342 DNI655342 DXE655342 EHA655342 EQW655342 FAS655342 FKO655342 FUK655342 GEG655342 GOC655342 GXY655342 HHU655342 HRQ655342 IBM655342 ILI655342 IVE655342 JFA655342 JOW655342 JYS655342 KIO655342 KSK655342 LCG655342 LMC655342 LVY655342 MFU655342 MPQ655342 MZM655342 NJI655342 NTE655342 ODA655342 OMW655342 OWS655342 PGO655342 PQK655342 QAG655342 QKC655342 QTY655342 RDU655342 RNQ655342 RXM655342 SHI655342 SRE655342 TBA655342 TKW655342 TUS655342 UEO655342 UOK655342 UYG655342 VIC655342">
      <formula1>$J$2:$J$8</formula1>
    </dataValidation>
    <dataValidation type="list" allowBlank="1" showInputMessage="1" showErrorMessage="1" sqref="VRY655342 WBU655342 WLQ655342 WVM655342 E720878 JA720878 SW720878 ACS720878 AMO720878 AWK720878 BGG720878 BQC720878 BZY720878 CJU720878 CTQ720878 DDM720878 DNI720878 DXE720878 EHA720878 EQW720878 FAS720878 FKO720878 FUK720878 GEG720878 GOC720878 GXY720878 HHU720878 HRQ720878 IBM720878 ILI720878 IVE720878 JFA720878 JOW720878 JYS720878 KIO720878 KSK720878 LCG720878 LMC720878 LVY720878 MFU720878 MPQ720878 MZM720878 NJI720878 NTE720878 ODA720878 OMW720878 OWS720878 PGO720878 PQK720878 QAG720878 QKC720878 QTY720878 RDU720878 RNQ720878 RXM720878 SHI720878 SRE720878 TBA720878 TKW720878 TUS720878 UEO720878 UOK720878 UYG720878 VIC720878 VRY720878 WBU720878 WLQ720878 WVM720878 E786414 JA786414 SW786414 ACS786414 AMO786414 AWK786414 BGG786414 BQC786414 BZY786414 CJU786414 CTQ786414 DDM786414 DNI786414 DXE786414 EHA786414 EQW786414 FAS786414 FKO786414 FUK786414 GEG786414 GOC786414 GXY786414 HHU786414 HRQ786414 IBM786414 ILI786414 IVE786414 JFA786414 JOW786414 JYS786414 KIO786414 KSK786414">
      <formula1>$J$2:$J$8</formula1>
    </dataValidation>
    <dataValidation type="list" allowBlank="1" showInputMessage="1" showErrorMessage="1" sqref="LCG786414 LMC786414 LVY786414 MFU786414 MPQ786414 MZM786414 NJI786414 NTE786414 ODA786414 OMW786414 OWS786414 PGO786414 PQK786414 QAG786414 QKC786414 QTY786414 RDU786414 RNQ786414 RXM786414 SHI786414 SRE786414 TBA786414 TKW786414 TUS786414 UEO786414 UOK786414 UYG786414 VIC786414 VRY786414 WBU786414 WLQ786414 WVM786414 E851950 JA851950 SW851950 ACS851950 AMO851950 AWK851950 BGG851950 BQC851950 BZY851950 CJU851950 CTQ851950 DDM851950 DNI851950 DXE851950 EHA851950 EQW851950 FAS851950 FKO851950 FUK851950 GEG851950 GOC851950 GXY851950 HHU851950 HRQ851950 IBM851950 ILI851950 IVE851950 JFA851950 JOW851950 JYS851950 KIO851950 KSK851950 LCG851950 LMC851950 LVY851950 MFU851950 MPQ851950 MZM851950 NJI851950 NTE851950 ODA851950 OMW851950 OWS851950 PGO851950 PQK851950 QAG851950 QKC851950 QTY851950 RDU851950 RNQ851950 RXM851950 SHI851950 SRE851950 TBA851950 TKW851950 TUS851950 UEO851950 UOK851950 UYG851950 VIC851950 VRY851950 WBU851950 WLQ851950 WVM851950 E917486 JA917486 SW917486 ACS917486">
      <formula1>$J$2:$J$8</formula1>
    </dataValidation>
    <dataValidation type="list" allowBlank="1" showInputMessage="1" showErrorMessage="1" sqref="AMO917486 AWK917486 BGG917486 BQC917486 BZY917486 CJU917486 CTQ917486 DDM917486 DNI917486 DXE917486 EHA917486 EQW917486 FAS917486 FKO917486 FUK917486 GEG917486 GOC917486 GXY917486 HHU917486 HRQ917486 IBM917486 ILI917486 IVE917486 JFA917486 JOW917486 JYS917486 KIO917486 KSK917486 LCG917486 LMC917486 LVY917486 MFU917486 MPQ917486 MZM917486 NJI917486 NTE917486 ODA917486 OMW917486 OWS917486 PGO917486 PQK917486 QAG917486 QKC917486 QTY917486 RDU917486 RNQ917486 RXM917486 SHI917486 SRE917486 TBA917486 TKW917486 TUS917486 UEO917486 UOK917486 UYG917486 VIC917486 VRY917486 WBU917486 WLQ917486 WVM917486 E983022 JA983022 SW983022 ACS983022 AMO983022 AWK983022 BGG983022 BQC983022 BZY983022 CJU983022 CTQ983022 DDM983022 DNI983022 DXE983022 EHA983022 EQW983022 FAS983022 FKO983022 FUK983022 GEG983022 GOC983022 GXY983022 HHU983022 HRQ983022 IBM983022 ILI983022 IVE983022 JFA983022 JOW983022 JYS983022 KIO983022 KSK983022 LCG983022 LMC983022 LVY983022 MFU983022 MPQ983022 MZM983022 NJI983022 NTE983022">
      <formula1>$J$2:$J$8</formula1>
    </dataValidation>
    <dataValidation type="list" allowBlank="1" showInputMessage="1" showErrorMessage="1" sqref="ODA983022 OMW983022 OWS983022 PGO983022 PQK983022 QAG983022 QKC983022 QTY983022 RDU983022 RNQ983022 RXM983022 SHI983022 SRE983022 TBA983022 TKW983022 TUS983022 UEO983022 UOK983022 UYG983022 VIC983022 VRY983022 WBU983022 WLQ983022 WVM983022">
      <formula1>$J$2:$J$8</formula1>
    </dataValidation>
  </dataValidations>
  <hyperlinks>
    <hyperlink ref="A8" location="'Consolidado 2016'!A1" display="'Consolidado 2016'!A1"/>
  </hyperlink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J54"/>
  <sheetViews>
    <sheetView zoomScale="80" zoomScaleNormal="80" workbookViewId="0" topLeftCell="A23">
      <selection activeCell="G35" sqref="G35"/>
    </sheetView>
  </sheetViews>
  <sheetFormatPr defaultColWidth="11.421875" defaultRowHeight="15"/>
  <cols>
    <col min="1" max="1" width="33.421875" style="23" customWidth="1"/>
    <col min="2" max="3" width="12.28125" style="23" customWidth="1"/>
    <col min="4" max="4" width="28.140625" style="23" customWidth="1"/>
    <col min="5" max="6" width="12.28125" style="23" customWidth="1"/>
    <col min="7" max="7" width="19.140625" style="23" customWidth="1"/>
    <col min="8" max="8" width="14.7109375" style="23" customWidth="1"/>
    <col min="9" max="9" width="54.8515625" style="23" bestFit="1" customWidth="1"/>
    <col min="10" max="18" width="15.00390625" style="23" customWidth="1"/>
    <col min="19"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25.574218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66" width="14.421875" style="23" customWidth="1"/>
    <col min="267" max="267" width="10.7109375" style="23" customWidth="1"/>
    <col min="268" max="268" width="20.57421875" style="23" customWidth="1"/>
    <col min="269" max="269" width="15.140625" style="23" customWidth="1"/>
    <col min="270" max="270" width="14.421875" style="23" bestFit="1" customWidth="1"/>
    <col min="271" max="271" width="15.14062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25.574218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2" width="14.421875" style="23" customWidth="1"/>
    <col min="523" max="523" width="10.7109375" style="23" customWidth="1"/>
    <col min="524" max="524" width="20.57421875" style="23" customWidth="1"/>
    <col min="525" max="525" width="15.140625" style="23" customWidth="1"/>
    <col min="526" max="526" width="14.421875" style="23" bestFit="1" customWidth="1"/>
    <col min="527" max="527" width="15.14062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25.574218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78" width="14.421875" style="23" customWidth="1"/>
    <col min="779" max="779" width="10.7109375" style="23" customWidth="1"/>
    <col min="780" max="780" width="20.57421875" style="23" customWidth="1"/>
    <col min="781" max="781" width="15.140625" style="23" customWidth="1"/>
    <col min="782" max="782" width="14.421875" style="23" bestFit="1" customWidth="1"/>
    <col min="783" max="783" width="15.14062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25.574218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4" width="14.421875" style="23" customWidth="1"/>
    <col min="1035" max="1035" width="10.7109375" style="23" customWidth="1"/>
    <col min="1036" max="1036" width="20.57421875" style="23" customWidth="1"/>
    <col min="1037" max="1037" width="15.140625" style="23" customWidth="1"/>
    <col min="1038" max="1038" width="14.421875" style="23" bestFit="1" customWidth="1"/>
    <col min="1039" max="1039" width="15.14062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25.574218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0" width="14.421875" style="23" customWidth="1"/>
    <col min="1291" max="1291" width="10.7109375" style="23" customWidth="1"/>
    <col min="1292" max="1292" width="20.57421875" style="23" customWidth="1"/>
    <col min="1293" max="1293" width="15.140625" style="23" customWidth="1"/>
    <col min="1294" max="1294" width="14.421875" style="23" bestFit="1" customWidth="1"/>
    <col min="1295" max="1295" width="15.14062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25.574218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46" width="14.421875" style="23" customWidth="1"/>
    <col min="1547" max="1547" width="10.7109375" style="23" customWidth="1"/>
    <col min="1548" max="1548" width="20.57421875" style="23" customWidth="1"/>
    <col min="1549" max="1549" width="15.140625" style="23" customWidth="1"/>
    <col min="1550" max="1550" width="14.421875" style="23" bestFit="1" customWidth="1"/>
    <col min="1551" max="1551" width="15.14062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25.574218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2" width="14.421875" style="23" customWidth="1"/>
    <col min="1803" max="1803" width="10.7109375" style="23" customWidth="1"/>
    <col min="1804" max="1804" width="20.57421875" style="23" customWidth="1"/>
    <col min="1805" max="1805" width="15.140625" style="23" customWidth="1"/>
    <col min="1806" max="1806" width="14.421875" style="23" bestFit="1" customWidth="1"/>
    <col min="1807" max="1807" width="15.14062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25.574218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58" width="14.421875" style="23" customWidth="1"/>
    <col min="2059" max="2059" width="10.7109375" style="23" customWidth="1"/>
    <col min="2060" max="2060" width="20.57421875" style="23" customWidth="1"/>
    <col min="2061" max="2061" width="15.140625" style="23" customWidth="1"/>
    <col min="2062" max="2062" width="14.421875" style="23" bestFit="1" customWidth="1"/>
    <col min="2063" max="2063" width="15.14062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25.574218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4" width="14.421875" style="23" customWidth="1"/>
    <col min="2315" max="2315" width="10.7109375" style="23" customWidth="1"/>
    <col min="2316" max="2316" width="20.57421875" style="23" customWidth="1"/>
    <col min="2317" max="2317" width="15.140625" style="23" customWidth="1"/>
    <col min="2318" max="2318" width="14.421875" style="23" bestFit="1" customWidth="1"/>
    <col min="2319" max="2319" width="15.14062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25.574218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0" width="14.421875" style="23" customWidth="1"/>
    <col min="2571" max="2571" width="10.7109375" style="23" customWidth="1"/>
    <col min="2572" max="2572" width="20.57421875" style="23" customWidth="1"/>
    <col min="2573" max="2573" width="15.140625" style="23" customWidth="1"/>
    <col min="2574" max="2574" width="14.421875" style="23" bestFit="1" customWidth="1"/>
    <col min="2575" max="2575" width="15.14062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25.574218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26" width="14.421875" style="23" customWidth="1"/>
    <col min="2827" max="2827" width="10.7109375" style="23" customWidth="1"/>
    <col min="2828" max="2828" width="20.57421875" style="23" customWidth="1"/>
    <col min="2829" max="2829" width="15.140625" style="23" customWidth="1"/>
    <col min="2830" max="2830" width="14.421875" style="23" bestFit="1" customWidth="1"/>
    <col min="2831" max="2831" width="15.14062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25.574218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2" width="14.421875" style="23" customWidth="1"/>
    <col min="3083" max="3083" width="10.7109375" style="23" customWidth="1"/>
    <col min="3084" max="3084" width="20.57421875" style="23" customWidth="1"/>
    <col min="3085" max="3085" width="15.140625" style="23" customWidth="1"/>
    <col min="3086" max="3086" width="14.421875" style="23" bestFit="1" customWidth="1"/>
    <col min="3087" max="3087" width="15.14062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25.574218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38" width="14.421875" style="23" customWidth="1"/>
    <col min="3339" max="3339" width="10.7109375" style="23" customWidth="1"/>
    <col min="3340" max="3340" width="20.57421875" style="23" customWidth="1"/>
    <col min="3341" max="3341" width="15.140625" style="23" customWidth="1"/>
    <col min="3342" max="3342" width="14.421875" style="23" bestFit="1" customWidth="1"/>
    <col min="3343" max="3343" width="15.14062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25.574218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4" width="14.421875" style="23" customWidth="1"/>
    <col min="3595" max="3595" width="10.7109375" style="23" customWidth="1"/>
    <col min="3596" max="3596" width="20.57421875" style="23" customWidth="1"/>
    <col min="3597" max="3597" width="15.140625" style="23" customWidth="1"/>
    <col min="3598" max="3598" width="14.421875" style="23" bestFit="1" customWidth="1"/>
    <col min="3599" max="3599" width="15.14062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25.574218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0" width="14.421875" style="23" customWidth="1"/>
    <col min="3851" max="3851" width="10.7109375" style="23" customWidth="1"/>
    <col min="3852" max="3852" width="20.57421875" style="23" customWidth="1"/>
    <col min="3853" max="3853" width="15.140625" style="23" customWidth="1"/>
    <col min="3854" max="3854" width="14.421875" style="23" bestFit="1" customWidth="1"/>
    <col min="3855" max="3855" width="15.14062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25.574218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06" width="14.421875" style="23" customWidth="1"/>
    <col min="4107" max="4107" width="10.7109375" style="23" customWidth="1"/>
    <col min="4108" max="4108" width="20.57421875" style="23" customWidth="1"/>
    <col min="4109" max="4109" width="15.140625" style="23" customWidth="1"/>
    <col min="4110" max="4110" width="14.421875" style="23" bestFit="1" customWidth="1"/>
    <col min="4111" max="4111" width="15.14062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25.574218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2" width="14.421875" style="23" customWidth="1"/>
    <col min="4363" max="4363" width="10.7109375" style="23" customWidth="1"/>
    <col min="4364" max="4364" width="20.57421875" style="23" customWidth="1"/>
    <col min="4365" max="4365" width="15.140625" style="23" customWidth="1"/>
    <col min="4366" max="4366" width="14.421875" style="23" bestFit="1" customWidth="1"/>
    <col min="4367" max="4367" width="15.14062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25.574218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18" width="14.421875" style="23" customWidth="1"/>
    <col min="4619" max="4619" width="10.7109375" style="23" customWidth="1"/>
    <col min="4620" max="4620" width="20.57421875" style="23" customWidth="1"/>
    <col min="4621" max="4621" width="15.140625" style="23" customWidth="1"/>
    <col min="4622" max="4622" width="14.421875" style="23" bestFit="1" customWidth="1"/>
    <col min="4623" max="4623" width="15.14062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25.574218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4" width="14.421875" style="23" customWidth="1"/>
    <col min="4875" max="4875" width="10.7109375" style="23" customWidth="1"/>
    <col min="4876" max="4876" width="20.57421875" style="23" customWidth="1"/>
    <col min="4877" max="4877" width="15.140625" style="23" customWidth="1"/>
    <col min="4878" max="4878" width="14.421875" style="23" bestFit="1" customWidth="1"/>
    <col min="4879" max="4879" width="15.14062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25.574218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0" width="14.421875" style="23" customWidth="1"/>
    <col min="5131" max="5131" width="10.7109375" style="23" customWidth="1"/>
    <col min="5132" max="5132" width="20.57421875" style="23" customWidth="1"/>
    <col min="5133" max="5133" width="15.140625" style="23" customWidth="1"/>
    <col min="5134" max="5134" width="14.421875" style="23" bestFit="1" customWidth="1"/>
    <col min="5135" max="5135" width="15.14062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25.574218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86" width="14.421875" style="23" customWidth="1"/>
    <col min="5387" max="5387" width="10.7109375" style="23" customWidth="1"/>
    <col min="5388" max="5388" width="20.57421875" style="23" customWidth="1"/>
    <col min="5389" max="5389" width="15.140625" style="23" customWidth="1"/>
    <col min="5390" max="5390" width="14.421875" style="23" bestFit="1" customWidth="1"/>
    <col min="5391" max="5391" width="15.14062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25.574218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2" width="14.421875" style="23" customWidth="1"/>
    <col min="5643" max="5643" width="10.7109375" style="23" customWidth="1"/>
    <col min="5644" max="5644" width="20.57421875" style="23" customWidth="1"/>
    <col min="5645" max="5645" width="15.140625" style="23" customWidth="1"/>
    <col min="5646" max="5646" width="14.421875" style="23" bestFit="1" customWidth="1"/>
    <col min="5647" max="5647" width="15.14062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25.574218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898" width="14.421875" style="23" customWidth="1"/>
    <col min="5899" max="5899" width="10.7109375" style="23" customWidth="1"/>
    <col min="5900" max="5900" width="20.57421875" style="23" customWidth="1"/>
    <col min="5901" max="5901" width="15.140625" style="23" customWidth="1"/>
    <col min="5902" max="5902" width="14.421875" style="23" bestFit="1" customWidth="1"/>
    <col min="5903" max="5903" width="15.14062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25.574218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4" width="14.421875" style="23" customWidth="1"/>
    <col min="6155" max="6155" width="10.7109375" style="23" customWidth="1"/>
    <col min="6156" max="6156" width="20.57421875" style="23" customWidth="1"/>
    <col min="6157" max="6157" width="15.140625" style="23" customWidth="1"/>
    <col min="6158" max="6158" width="14.421875" style="23" bestFit="1" customWidth="1"/>
    <col min="6159" max="6159" width="15.14062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25.574218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0" width="14.421875" style="23" customWidth="1"/>
    <col min="6411" max="6411" width="10.7109375" style="23" customWidth="1"/>
    <col min="6412" max="6412" width="20.57421875" style="23" customWidth="1"/>
    <col min="6413" max="6413" width="15.140625" style="23" customWidth="1"/>
    <col min="6414" max="6414" width="14.421875" style="23" bestFit="1" customWidth="1"/>
    <col min="6415" max="6415" width="15.14062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25.574218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66" width="14.421875" style="23" customWidth="1"/>
    <col min="6667" max="6667" width="10.7109375" style="23" customWidth="1"/>
    <col min="6668" max="6668" width="20.57421875" style="23" customWidth="1"/>
    <col min="6669" max="6669" width="15.140625" style="23" customWidth="1"/>
    <col min="6670" max="6670" width="14.421875" style="23" bestFit="1" customWidth="1"/>
    <col min="6671" max="6671" width="15.14062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25.574218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2" width="14.421875" style="23" customWidth="1"/>
    <col min="6923" max="6923" width="10.7109375" style="23" customWidth="1"/>
    <col min="6924" max="6924" width="20.57421875" style="23" customWidth="1"/>
    <col min="6925" max="6925" width="15.140625" style="23" customWidth="1"/>
    <col min="6926" max="6926" width="14.421875" style="23" bestFit="1" customWidth="1"/>
    <col min="6927" max="6927" width="15.14062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25.574218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78" width="14.421875" style="23" customWidth="1"/>
    <col min="7179" max="7179" width="10.7109375" style="23" customWidth="1"/>
    <col min="7180" max="7180" width="20.57421875" style="23" customWidth="1"/>
    <col min="7181" max="7181" width="15.140625" style="23" customWidth="1"/>
    <col min="7182" max="7182" width="14.421875" style="23" bestFit="1" customWidth="1"/>
    <col min="7183" max="7183" width="15.14062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25.574218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4" width="14.421875" style="23" customWidth="1"/>
    <col min="7435" max="7435" width="10.7109375" style="23" customWidth="1"/>
    <col min="7436" max="7436" width="20.57421875" style="23" customWidth="1"/>
    <col min="7437" max="7437" width="15.140625" style="23" customWidth="1"/>
    <col min="7438" max="7438" width="14.421875" style="23" bestFit="1" customWidth="1"/>
    <col min="7439" max="7439" width="15.14062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25.574218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0" width="14.421875" style="23" customWidth="1"/>
    <col min="7691" max="7691" width="10.7109375" style="23" customWidth="1"/>
    <col min="7692" max="7692" width="20.57421875" style="23" customWidth="1"/>
    <col min="7693" max="7693" width="15.140625" style="23" customWidth="1"/>
    <col min="7694" max="7694" width="14.421875" style="23" bestFit="1" customWidth="1"/>
    <col min="7695" max="7695" width="15.14062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25.574218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46" width="14.421875" style="23" customWidth="1"/>
    <col min="7947" max="7947" width="10.7109375" style="23" customWidth="1"/>
    <col min="7948" max="7948" width="20.57421875" style="23" customWidth="1"/>
    <col min="7949" max="7949" width="15.140625" style="23" customWidth="1"/>
    <col min="7950" max="7950" width="14.421875" style="23" bestFit="1" customWidth="1"/>
    <col min="7951" max="7951" width="15.14062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25.574218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2" width="14.421875" style="23" customWidth="1"/>
    <col min="8203" max="8203" width="10.7109375" style="23" customWidth="1"/>
    <col min="8204" max="8204" width="20.57421875" style="23" customWidth="1"/>
    <col min="8205" max="8205" width="15.140625" style="23" customWidth="1"/>
    <col min="8206" max="8206" width="14.421875" style="23" bestFit="1" customWidth="1"/>
    <col min="8207" max="8207" width="15.14062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25.574218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58" width="14.421875" style="23" customWidth="1"/>
    <col min="8459" max="8459" width="10.7109375" style="23" customWidth="1"/>
    <col min="8460" max="8460" width="20.57421875" style="23" customWidth="1"/>
    <col min="8461" max="8461" width="15.140625" style="23" customWidth="1"/>
    <col min="8462" max="8462" width="14.421875" style="23" bestFit="1" customWidth="1"/>
    <col min="8463" max="8463" width="15.14062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25.574218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4" width="14.421875" style="23" customWidth="1"/>
    <col min="8715" max="8715" width="10.7109375" style="23" customWidth="1"/>
    <col min="8716" max="8716" width="20.57421875" style="23" customWidth="1"/>
    <col min="8717" max="8717" width="15.140625" style="23" customWidth="1"/>
    <col min="8718" max="8718" width="14.421875" style="23" bestFit="1" customWidth="1"/>
    <col min="8719" max="8719" width="15.14062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25.574218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0" width="14.421875" style="23" customWidth="1"/>
    <col min="8971" max="8971" width="10.7109375" style="23" customWidth="1"/>
    <col min="8972" max="8972" width="20.57421875" style="23" customWidth="1"/>
    <col min="8973" max="8973" width="15.140625" style="23" customWidth="1"/>
    <col min="8974" max="8974" width="14.421875" style="23" bestFit="1" customWidth="1"/>
    <col min="8975" max="8975" width="15.14062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25.574218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26" width="14.421875" style="23" customWidth="1"/>
    <col min="9227" max="9227" width="10.7109375" style="23" customWidth="1"/>
    <col min="9228" max="9228" width="20.57421875" style="23" customWidth="1"/>
    <col min="9229" max="9229" width="15.140625" style="23" customWidth="1"/>
    <col min="9230" max="9230" width="14.421875" style="23" bestFit="1" customWidth="1"/>
    <col min="9231" max="9231" width="15.14062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25.574218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2" width="14.421875" style="23" customWidth="1"/>
    <col min="9483" max="9483" width="10.7109375" style="23" customWidth="1"/>
    <col min="9484" max="9484" width="20.57421875" style="23" customWidth="1"/>
    <col min="9485" max="9485" width="15.140625" style="23" customWidth="1"/>
    <col min="9486" max="9486" width="14.421875" style="23" bestFit="1" customWidth="1"/>
    <col min="9487" max="9487" width="15.14062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25.574218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38" width="14.421875" style="23" customWidth="1"/>
    <col min="9739" max="9739" width="10.7109375" style="23" customWidth="1"/>
    <col min="9740" max="9740" width="20.57421875" style="23" customWidth="1"/>
    <col min="9741" max="9741" width="15.140625" style="23" customWidth="1"/>
    <col min="9742" max="9742" width="14.421875" style="23" bestFit="1" customWidth="1"/>
    <col min="9743" max="9743" width="15.14062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25.574218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4" width="14.421875" style="23" customWidth="1"/>
    <col min="9995" max="9995" width="10.7109375" style="23" customWidth="1"/>
    <col min="9996" max="9996" width="20.57421875" style="23" customWidth="1"/>
    <col min="9997" max="9997" width="15.140625" style="23" customWidth="1"/>
    <col min="9998" max="9998" width="14.421875" style="23" bestFit="1" customWidth="1"/>
    <col min="9999" max="9999" width="15.14062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25.574218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0" width="14.421875" style="23" customWidth="1"/>
    <col min="10251" max="10251" width="10.7109375" style="23" customWidth="1"/>
    <col min="10252" max="10252" width="20.57421875" style="23" customWidth="1"/>
    <col min="10253" max="10253" width="15.140625" style="23" customWidth="1"/>
    <col min="10254" max="10254" width="14.421875" style="23" bestFit="1" customWidth="1"/>
    <col min="10255" max="10255" width="15.14062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25.574218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06" width="14.421875" style="23" customWidth="1"/>
    <col min="10507" max="10507" width="10.7109375" style="23" customWidth="1"/>
    <col min="10508" max="10508" width="20.57421875" style="23" customWidth="1"/>
    <col min="10509" max="10509" width="15.140625" style="23" customWidth="1"/>
    <col min="10510" max="10510" width="14.421875" style="23" bestFit="1" customWidth="1"/>
    <col min="10511" max="10511" width="15.14062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25.574218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2" width="14.421875" style="23" customWidth="1"/>
    <col min="10763" max="10763" width="10.7109375" style="23" customWidth="1"/>
    <col min="10764" max="10764" width="20.57421875" style="23" customWidth="1"/>
    <col min="10765" max="10765" width="15.140625" style="23" customWidth="1"/>
    <col min="10766" max="10766" width="14.421875" style="23" bestFit="1" customWidth="1"/>
    <col min="10767" max="10767" width="15.14062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25.574218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18" width="14.421875" style="23" customWidth="1"/>
    <col min="11019" max="11019" width="10.7109375" style="23" customWidth="1"/>
    <col min="11020" max="11020" width="20.57421875" style="23" customWidth="1"/>
    <col min="11021" max="11021" width="15.140625" style="23" customWidth="1"/>
    <col min="11022" max="11022" width="14.421875" style="23" bestFit="1" customWidth="1"/>
    <col min="11023" max="11023" width="15.14062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25.574218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4" width="14.421875" style="23" customWidth="1"/>
    <col min="11275" max="11275" width="10.7109375" style="23" customWidth="1"/>
    <col min="11276" max="11276" width="20.57421875" style="23" customWidth="1"/>
    <col min="11277" max="11277" width="15.140625" style="23" customWidth="1"/>
    <col min="11278" max="11278" width="14.421875" style="23" bestFit="1" customWidth="1"/>
    <col min="11279" max="11279" width="15.14062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25.574218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0" width="14.421875" style="23" customWidth="1"/>
    <col min="11531" max="11531" width="10.7109375" style="23" customWidth="1"/>
    <col min="11532" max="11532" width="20.57421875" style="23" customWidth="1"/>
    <col min="11533" max="11533" width="15.140625" style="23" customWidth="1"/>
    <col min="11534" max="11534" width="14.421875" style="23" bestFit="1" customWidth="1"/>
    <col min="11535" max="11535" width="15.14062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25.574218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86" width="14.421875" style="23" customWidth="1"/>
    <col min="11787" max="11787" width="10.7109375" style="23" customWidth="1"/>
    <col min="11788" max="11788" width="20.57421875" style="23" customWidth="1"/>
    <col min="11789" max="11789" width="15.140625" style="23" customWidth="1"/>
    <col min="11790" max="11790" width="14.421875" style="23" bestFit="1" customWidth="1"/>
    <col min="11791" max="11791" width="15.14062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25.574218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2" width="14.421875" style="23" customWidth="1"/>
    <col min="12043" max="12043" width="10.7109375" style="23" customWidth="1"/>
    <col min="12044" max="12044" width="20.57421875" style="23" customWidth="1"/>
    <col min="12045" max="12045" width="15.140625" style="23" customWidth="1"/>
    <col min="12046" max="12046" width="14.421875" style="23" bestFit="1" customWidth="1"/>
    <col min="12047" max="12047" width="15.14062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25.574218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298" width="14.421875" style="23" customWidth="1"/>
    <col min="12299" max="12299" width="10.7109375" style="23" customWidth="1"/>
    <col min="12300" max="12300" width="20.57421875" style="23" customWidth="1"/>
    <col min="12301" max="12301" width="15.140625" style="23" customWidth="1"/>
    <col min="12302" max="12302" width="14.421875" style="23" bestFit="1" customWidth="1"/>
    <col min="12303" max="12303" width="15.14062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25.574218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4" width="14.421875" style="23" customWidth="1"/>
    <col min="12555" max="12555" width="10.7109375" style="23" customWidth="1"/>
    <col min="12556" max="12556" width="20.57421875" style="23" customWidth="1"/>
    <col min="12557" max="12557" width="15.140625" style="23" customWidth="1"/>
    <col min="12558" max="12558" width="14.421875" style="23" bestFit="1" customWidth="1"/>
    <col min="12559" max="12559" width="15.14062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25.574218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0" width="14.421875" style="23" customWidth="1"/>
    <col min="12811" max="12811" width="10.7109375" style="23" customWidth="1"/>
    <col min="12812" max="12812" width="20.57421875" style="23" customWidth="1"/>
    <col min="12813" max="12813" width="15.140625" style="23" customWidth="1"/>
    <col min="12814" max="12814" width="14.421875" style="23" bestFit="1" customWidth="1"/>
    <col min="12815" max="12815" width="15.14062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25.574218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66" width="14.421875" style="23" customWidth="1"/>
    <col min="13067" max="13067" width="10.7109375" style="23" customWidth="1"/>
    <col min="13068" max="13068" width="20.57421875" style="23" customWidth="1"/>
    <col min="13069" max="13069" width="15.140625" style="23" customWidth="1"/>
    <col min="13070" max="13070" width="14.421875" style="23" bestFit="1" customWidth="1"/>
    <col min="13071" max="13071" width="15.14062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25.574218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2" width="14.421875" style="23" customWidth="1"/>
    <col min="13323" max="13323" width="10.7109375" style="23" customWidth="1"/>
    <col min="13324" max="13324" width="20.57421875" style="23" customWidth="1"/>
    <col min="13325" max="13325" width="15.140625" style="23" customWidth="1"/>
    <col min="13326" max="13326" width="14.421875" style="23" bestFit="1" customWidth="1"/>
    <col min="13327" max="13327" width="15.14062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25.574218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78" width="14.421875" style="23" customWidth="1"/>
    <col min="13579" max="13579" width="10.7109375" style="23" customWidth="1"/>
    <col min="13580" max="13580" width="20.57421875" style="23" customWidth="1"/>
    <col min="13581" max="13581" width="15.140625" style="23" customWidth="1"/>
    <col min="13582" max="13582" width="14.421875" style="23" bestFit="1" customWidth="1"/>
    <col min="13583" max="13583" width="15.14062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25.574218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4" width="14.421875" style="23" customWidth="1"/>
    <col min="13835" max="13835" width="10.7109375" style="23" customWidth="1"/>
    <col min="13836" max="13836" width="20.57421875" style="23" customWidth="1"/>
    <col min="13837" max="13837" width="15.140625" style="23" customWidth="1"/>
    <col min="13838" max="13838" width="14.421875" style="23" bestFit="1" customWidth="1"/>
    <col min="13839" max="13839" width="15.14062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25.574218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0" width="14.421875" style="23" customWidth="1"/>
    <col min="14091" max="14091" width="10.7109375" style="23" customWidth="1"/>
    <col min="14092" max="14092" width="20.57421875" style="23" customWidth="1"/>
    <col min="14093" max="14093" width="15.140625" style="23" customWidth="1"/>
    <col min="14094" max="14094" width="14.421875" style="23" bestFit="1" customWidth="1"/>
    <col min="14095" max="14095" width="15.14062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25.574218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46" width="14.421875" style="23" customWidth="1"/>
    <col min="14347" max="14347" width="10.7109375" style="23" customWidth="1"/>
    <col min="14348" max="14348" width="20.57421875" style="23" customWidth="1"/>
    <col min="14349" max="14349" width="15.140625" style="23" customWidth="1"/>
    <col min="14350" max="14350" width="14.421875" style="23" bestFit="1" customWidth="1"/>
    <col min="14351" max="14351" width="15.14062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25.574218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2" width="14.421875" style="23" customWidth="1"/>
    <col min="14603" max="14603" width="10.7109375" style="23" customWidth="1"/>
    <col min="14604" max="14604" width="20.57421875" style="23" customWidth="1"/>
    <col min="14605" max="14605" width="15.140625" style="23" customWidth="1"/>
    <col min="14606" max="14606" width="14.421875" style="23" bestFit="1" customWidth="1"/>
    <col min="14607" max="14607" width="15.14062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25.574218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58" width="14.421875" style="23" customWidth="1"/>
    <col min="14859" max="14859" width="10.7109375" style="23" customWidth="1"/>
    <col min="14860" max="14860" width="20.57421875" style="23" customWidth="1"/>
    <col min="14861" max="14861" width="15.140625" style="23" customWidth="1"/>
    <col min="14862" max="14862" width="14.421875" style="23" bestFit="1" customWidth="1"/>
    <col min="14863" max="14863" width="15.14062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25.574218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4" width="14.421875" style="23" customWidth="1"/>
    <col min="15115" max="15115" width="10.7109375" style="23" customWidth="1"/>
    <col min="15116" max="15116" width="20.57421875" style="23" customWidth="1"/>
    <col min="15117" max="15117" width="15.140625" style="23" customWidth="1"/>
    <col min="15118" max="15118" width="14.421875" style="23" bestFit="1" customWidth="1"/>
    <col min="15119" max="15119" width="15.14062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25.574218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0" width="14.421875" style="23" customWidth="1"/>
    <col min="15371" max="15371" width="10.7109375" style="23" customWidth="1"/>
    <col min="15372" max="15372" width="20.57421875" style="23" customWidth="1"/>
    <col min="15373" max="15373" width="15.140625" style="23" customWidth="1"/>
    <col min="15374" max="15374" width="14.421875" style="23" bestFit="1" customWidth="1"/>
    <col min="15375" max="15375" width="15.14062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25.574218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26" width="14.421875" style="23" customWidth="1"/>
    <col min="15627" max="15627" width="10.7109375" style="23" customWidth="1"/>
    <col min="15628" max="15628" width="20.57421875" style="23" customWidth="1"/>
    <col min="15629" max="15629" width="15.140625" style="23" customWidth="1"/>
    <col min="15630" max="15630" width="14.421875" style="23" bestFit="1" customWidth="1"/>
    <col min="15631" max="15631" width="15.14062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25.574218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2" width="14.421875" style="23" customWidth="1"/>
    <col min="15883" max="15883" width="10.7109375" style="23" customWidth="1"/>
    <col min="15884" max="15884" width="20.57421875" style="23" customWidth="1"/>
    <col min="15885" max="15885" width="15.140625" style="23" customWidth="1"/>
    <col min="15886" max="15886" width="14.421875" style="23" bestFit="1" customWidth="1"/>
    <col min="15887" max="15887" width="15.14062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25.574218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38" width="14.421875" style="23" customWidth="1"/>
    <col min="16139" max="16139" width="10.7109375" style="23" customWidth="1"/>
    <col min="16140" max="16140" width="20.57421875" style="23" customWidth="1"/>
    <col min="16141" max="16141" width="15.140625" style="23" customWidth="1"/>
    <col min="16142" max="16142" width="14.421875" style="23" bestFit="1" customWidth="1"/>
    <col min="16143" max="16143" width="15.14062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89" t="s">
        <v>47</v>
      </c>
      <c r="B7" s="352" t="s">
        <v>48</v>
      </c>
      <c r="C7" s="352"/>
      <c r="D7" s="352"/>
      <c r="E7" s="339" t="s">
        <v>49</v>
      </c>
      <c r="F7" s="339"/>
      <c r="G7" s="339"/>
      <c r="H7" s="22"/>
      <c r="BH7" s="27"/>
      <c r="BI7" s="27"/>
      <c r="BJ7" s="27"/>
    </row>
    <row r="8" spans="1:62" ht="53.25" customHeight="1">
      <c r="A8" s="69" t="str">
        <f>'Consolidado 2016'!C10</f>
        <v>Cumplimiento del plan de desarrollo</v>
      </c>
      <c r="B8" s="353">
        <f>'Consolidado 2021'!G10</f>
        <v>0.8</v>
      </c>
      <c r="C8" s="353"/>
      <c r="D8" s="353"/>
      <c r="E8" s="350" t="s">
        <v>43</v>
      </c>
      <c r="F8" s="350"/>
      <c r="G8" s="350"/>
      <c r="H8" s="22"/>
      <c r="BH8" s="27"/>
      <c r="BI8" s="49"/>
      <c r="BJ8" s="27"/>
    </row>
    <row r="9" spans="1:62" ht="15">
      <c r="A9" s="339" t="s">
        <v>50</v>
      </c>
      <c r="B9" s="339"/>
      <c r="C9" s="339"/>
      <c r="D9" s="339"/>
      <c r="E9" s="339"/>
      <c r="F9" s="339"/>
      <c r="G9" s="339"/>
      <c r="H9" s="22"/>
      <c r="BH9" s="27"/>
      <c r="BI9" s="50"/>
      <c r="BJ9" s="27"/>
    </row>
    <row r="10" spans="1:62" ht="38.25" customHeight="1">
      <c r="A10" s="351" t="str">
        <f>'Consolidado 2021'!E10</f>
        <v>Determinar el porcentaje de ejecución del Plan de Desarrollo</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60.75" customHeight="1">
      <c r="A12" s="351" t="str">
        <f>'Consolidado 2021'!D10</f>
        <v>Numero de actividades de los planes de acción ejecutadas a tiempo *100/numero de actividades programadas del plan de acción para el periodo</v>
      </c>
      <c r="B12" s="351"/>
      <c r="C12" s="351"/>
      <c r="D12" s="351"/>
      <c r="E12" s="351"/>
      <c r="F12" s="351"/>
      <c r="G12" s="351"/>
      <c r="H12" s="22"/>
      <c r="BH12" s="27"/>
      <c r="BI12" s="50"/>
      <c r="BJ12" s="27"/>
    </row>
    <row r="13" spans="1:62" ht="15">
      <c r="A13" s="339" t="s">
        <v>52</v>
      </c>
      <c r="B13" s="339"/>
      <c r="C13" s="339"/>
      <c r="D13" s="352" t="s">
        <v>53</v>
      </c>
      <c r="E13" s="352"/>
      <c r="F13" s="352"/>
      <c r="G13" s="352"/>
      <c r="H13" s="22"/>
      <c r="BH13" s="27"/>
      <c r="BI13" s="50"/>
      <c r="BJ13" s="27"/>
    </row>
    <row r="14" spans="1:62" ht="15">
      <c r="A14" s="347" t="s">
        <v>844</v>
      </c>
      <c r="B14" s="347"/>
      <c r="C14" s="347"/>
      <c r="D14" s="350" t="s">
        <v>33</v>
      </c>
      <c r="E14" s="350"/>
      <c r="F14" s="350"/>
      <c r="G14" s="350"/>
      <c r="H14" s="22"/>
      <c r="BH14" s="27"/>
      <c r="BI14" s="50"/>
      <c r="BJ14" s="27"/>
    </row>
    <row r="15" spans="1:62" ht="34.5" customHeight="1">
      <c r="A15" s="347"/>
      <c r="B15" s="347"/>
      <c r="C15" s="347"/>
      <c r="D15" s="350"/>
      <c r="E15" s="350"/>
      <c r="F15" s="350"/>
      <c r="G15" s="350"/>
      <c r="H15" s="22"/>
      <c r="BH15" s="27"/>
      <c r="BI15" s="50"/>
      <c r="BJ15" s="27"/>
    </row>
    <row r="16" spans="1:62" ht="15">
      <c r="A16" s="339" t="s">
        <v>55</v>
      </c>
      <c r="B16" s="339"/>
      <c r="C16" s="339"/>
      <c r="D16" s="339" t="s">
        <v>56</v>
      </c>
      <c r="E16" s="339"/>
      <c r="F16" s="339"/>
      <c r="G16" s="339"/>
      <c r="H16" s="22"/>
      <c r="BH16" s="27"/>
      <c r="BI16" s="50"/>
      <c r="BJ16" s="27"/>
    </row>
    <row r="17" spans="1:61" ht="15">
      <c r="A17" s="350" t="str">
        <f>'Consolidado 2021'!F10</f>
        <v>Cada 3 meses</v>
      </c>
      <c r="B17" s="350"/>
      <c r="C17" s="350"/>
      <c r="D17" s="350" t="s">
        <v>57</v>
      </c>
      <c r="E17" s="350"/>
      <c r="F17" s="350"/>
      <c r="G17" s="350"/>
      <c r="H17" s="22"/>
      <c r="BI17" s="51"/>
    </row>
    <row r="18" spans="1:8" ht="15">
      <c r="A18" s="350"/>
      <c r="B18" s="350"/>
      <c r="C18" s="350"/>
      <c r="D18" s="350"/>
      <c r="E18" s="350"/>
      <c r="F18" s="350"/>
      <c r="G18" s="350"/>
      <c r="H18" s="22"/>
    </row>
    <row r="19" spans="1:8" ht="15">
      <c r="A19" s="344" t="s">
        <v>58</v>
      </c>
      <c r="B19" s="348"/>
      <c r="C19" s="348"/>
      <c r="D19" s="348"/>
      <c r="E19" s="348"/>
      <c r="F19" s="344"/>
      <c r="G19" s="344"/>
      <c r="H19" s="22"/>
    </row>
    <row r="20" spans="1:8" ht="15">
      <c r="A20" s="28"/>
      <c r="B20" s="340" t="s">
        <v>59</v>
      </c>
      <c r="C20" s="340"/>
      <c r="D20" s="340"/>
      <c r="E20" s="340"/>
      <c r="F20" s="28"/>
      <c r="G20" s="28"/>
      <c r="H20" s="22"/>
    </row>
    <row r="21" spans="2:8" s="31" customFormat="1" ht="25.5">
      <c r="B21" s="340" t="s">
        <v>60</v>
      </c>
      <c r="C21" s="340"/>
      <c r="D21" s="287" t="s">
        <v>61</v>
      </c>
      <c r="E21" s="291" t="s">
        <v>48</v>
      </c>
      <c r="F21" s="30"/>
      <c r="H21" s="22"/>
    </row>
    <row r="22" spans="2:8" s="31" customFormat="1" ht="15">
      <c r="B22" s="363" t="s">
        <v>62</v>
      </c>
      <c r="C22" s="363"/>
      <c r="D22" s="56">
        <f>+K53/J53</f>
        <v>0.8958333333333334</v>
      </c>
      <c r="E22" s="57">
        <v>0.8</v>
      </c>
      <c r="F22" s="41"/>
      <c r="H22" s="22"/>
    </row>
    <row r="23" spans="2:8" s="31" customFormat="1" ht="15">
      <c r="B23" s="363" t="s">
        <v>944</v>
      </c>
      <c r="C23" s="363"/>
      <c r="D23" s="56">
        <f>+M53/L53</f>
        <v>0.6</v>
      </c>
      <c r="E23" s="57">
        <v>0.8</v>
      </c>
      <c r="F23" s="41"/>
      <c r="H23" s="22"/>
    </row>
    <row r="24" spans="2:8" s="31" customFormat="1" ht="15">
      <c r="B24" s="363" t="s">
        <v>945</v>
      </c>
      <c r="C24" s="363"/>
      <c r="D24" s="56">
        <f>+O53/N53</f>
        <v>0.2857142857142857</v>
      </c>
      <c r="E24" s="57">
        <v>0.8</v>
      </c>
      <c r="F24" s="41"/>
      <c r="H24" s="22"/>
    </row>
    <row r="25" spans="2:8" s="31" customFormat="1" ht="15">
      <c r="B25" s="363" t="s">
        <v>946</v>
      </c>
      <c r="C25" s="363"/>
      <c r="D25" s="56">
        <f>+Q53/P53</f>
        <v>0.631578947368421</v>
      </c>
      <c r="E25" s="57">
        <v>0.8</v>
      </c>
      <c r="F25" s="53"/>
      <c r="H25" s="22"/>
    </row>
    <row r="26" spans="1:8" s="31" customFormat="1" ht="15">
      <c r="A26" s="28"/>
      <c r="B26" s="345"/>
      <c r="C26" s="345"/>
      <c r="D26" s="42"/>
      <c r="E26" s="43"/>
      <c r="F26" s="44"/>
      <c r="H26" s="22"/>
    </row>
    <row r="27" spans="1:8" ht="15">
      <c r="A27" s="346" t="s">
        <v>65</v>
      </c>
      <c r="B27" s="346"/>
      <c r="C27" s="346"/>
      <c r="D27" s="346"/>
      <c r="E27" s="346"/>
      <c r="F27" s="346"/>
      <c r="G27" s="346"/>
      <c r="H27" s="22"/>
    </row>
    <row r="28" spans="1:8" ht="15">
      <c r="A28" s="347"/>
      <c r="B28" s="347"/>
      <c r="C28" s="347"/>
      <c r="D28" s="347"/>
      <c r="E28" s="347"/>
      <c r="F28" s="347"/>
      <c r="G28" s="347"/>
      <c r="H28" s="22"/>
    </row>
    <row r="29" spans="1:8" ht="306.95" customHeight="1">
      <c r="A29" s="347"/>
      <c r="B29" s="347"/>
      <c r="C29" s="347"/>
      <c r="D29" s="347"/>
      <c r="E29" s="347"/>
      <c r="F29" s="347"/>
      <c r="G29" s="347"/>
      <c r="H29" s="22"/>
    </row>
    <row r="30" spans="1:8" ht="15">
      <c r="A30" s="348" t="s">
        <v>66</v>
      </c>
      <c r="B30" s="348"/>
      <c r="C30" s="348"/>
      <c r="D30" s="348"/>
      <c r="E30" s="348"/>
      <c r="F30" s="348"/>
      <c r="G30" s="348"/>
      <c r="H30" s="346"/>
    </row>
    <row r="31" spans="1:8" s="34" customFormat="1" ht="27" customHeight="1">
      <c r="A31" s="291" t="s">
        <v>60</v>
      </c>
      <c r="B31" s="349" t="s">
        <v>67</v>
      </c>
      <c r="C31" s="349"/>
      <c r="D31" s="349"/>
      <c r="E31" s="349"/>
      <c r="F31" s="349"/>
      <c r="G31" s="287" t="s">
        <v>68</v>
      </c>
      <c r="H31" s="287" t="s">
        <v>69</v>
      </c>
    </row>
    <row r="32" spans="1:8" ht="409.5" customHeight="1">
      <c r="A32" s="38" t="s">
        <v>948</v>
      </c>
      <c r="B32" s="343" t="s">
        <v>852</v>
      </c>
      <c r="C32" s="343"/>
      <c r="D32" s="343"/>
      <c r="E32" s="343"/>
      <c r="F32" s="343"/>
      <c r="G32" s="291"/>
      <c r="H32" s="229"/>
    </row>
    <row r="33" spans="1:8" ht="174" customHeight="1">
      <c r="A33" s="38" t="s">
        <v>949</v>
      </c>
      <c r="B33" s="355" t="s">
        <v>941</v>
      </c>
      <c r="C33" s="356"/>
      <c r="D33" s="356"/>
      <c r="E33" s="356"/>
      <c r="F33" s="357"/>
      <c r="G33" s="287"/>
      <c r="H33" s="35"/>
    </row>
    <row r="34" spans="1:8" ht="409.6" customHeight="1">
      <c r="A34" s="38" t="s">
        <v>950</v>
      </c>
      <c r="B34" s="355" t="s">
        <v>947</v>
      </c>
      <c r="C34" s="356"/>
      <c r="D34" s="356"/>
      <c r="E34" s="356"/>
      <c r="F34" s="357"/>
      <c r="G34" s="288"/>
      <c r="H34" s="35"/>
    </row>
    <row r="35" spans="1:8" ht="127.5" customHeight="1">
      <c r="A35" s="38" t="s">
        <v>951</v>
      </c>
      <c r="B35" s="355" t="s">
        <v>952</v>
      </c>
      <c r="C35" s="356"/>
      <c r="D35" s="356"/>
      <c r="E35" s="356"/>
      <c r="F35" s="357"/>
      <c r="G35" s="293" t="s">
        <v>953</v>
      </c>
      <c r="H35" s="35"/>
    </row>
    <row r="36" ht="15">
      <c r="B36" s="331"/>
    </row>
    <row r="37" spans="9:17" ht="15">
      <c r="I37" s="360" t="s">
        <v>72</v>
      </c>
      <c r="J37" s="358" t="s">
        <v>855</v>
      </c>
      <c r="K37" s="362"/>
      <c r="L37" s="358" t="s">
        <v>856</v>
      </c>
      <c r="M37" s="359"/>
      <c r="N37" s="358">
        <v>44378</v>
      </c>
      <c r="O37" s="359"/>
      <c r="P37" s="358">
        <v>44470</v>
      </c>
      <c r="Q37" s="359"/>
    </row>
    <row r="38" spans="9:17" ht="69" customHeight="1">
      <c r="I38" s="361"/>
      <c r="J38" s="287" t="s">
        <v>76</v>
      </c>
      <c r="K38" s="287" t="s">
        <v>77</v>
      </c>
      <c r="L38" s="287" t="s">
        <v>76</v>
      </c>
      <c r="M38" s="287" t="s">
        <v>77</v>
      </c>
      <c r="N38" s="287" t="s">
        <v>76</v>
      </c>
      <c r="O38" s="287" t="s">
        <v>77</v>
      </c>
      <c r="P38" s="293" t="s">
        <v>76</v>
      </c>
      <c r="Q38" s="293" t="s">
        <v>77</v>
      </c>
    </row>
    <row r="39" spans="9:17" ht="15">
      <c r="I39" s="283" t="s">
        <v>92</v>
      </c>
      <c r="J39" s="284">
        <v>25</v>
      </c>
      <c r="K39" s="284">
        <v>20</v>
      </c>
      <c r="L39" s="284">
        <v>6</v>
      </c>
      <c r="M39" s="284">
        <v>5</v>
      </c>
      <c r="N39" s="37">
        <v>1</v>
      </c>
      <c r="O39" s="288">
        <v>0</v>
      </c>
      <c r="P39" s="327">
        <v>1</v>
      </c>
      <c r="Q39" s="284">
        <v>1</v>
      </c>
    </row>
    <row r="40" spans="9:17" ht="15">
      <c r="I40" s="285" t="s">
        <v>94</v>
      </c>
      <c r="J40" s="284">
        <v>7</v>
      </c>
      <c r="K40" s="284">
        <v>7</v>
      </c>
      <c r="L40" s="284">
        <v>1</v>
      </c>
      <c r="M40" s="284">
        <v>1</v>
      </c>
      <c r="N40" s="37">
        <v>2</v>
      </c>
      <c r="O40" s="90">
        <v>0</v>
      </c>
      <c r="P40" s="327">
        <v>1</v>
      </c>
      <c r="Q40" s="284">
        <v>1</v>
      </c>
    </row>
    <row r="41" spans="9:17" ht="15">
      <c r="I41" s="283" t="s">
        <v>234</v>
      </c>
      <c r="J41" s="284">
        <v>22</v>
      </c>
      <c r="K41" s="284">
        <v>19</v>
      </c>
      <c r="L41" s="284">
        <v>2</v>
      </c>
      <c r="M41" s="284">
        <v>1</v>
      </c>
      <c r="N41" s="37">
        <v>5</v>
      </c>
      <c r="O41" s="288">
        <v>2</v>
      </c>
      <c r="P41" s="327">
        <v>6</v>
      </c>
      <c r="Q41" s="284">
        <v>1</v>
      </c>
    </row>
    <row r="42" spans="9:17" ht="15">
      <c r="I42" s="283" t="s">
        <v>235</v>
      </c>
      <c r="J42" s="284">
        <v>9</v>
      </c>
      <c r="K42" s="284">
        <v>9</v>
      </c>
      <c r="L42" s="284">
        <v>0</v>
      </c>
      <c r="M42" s="284">
        <v>0</v>
      </c>
      <c r="N42" s="37">
        <v>1</v>
      </c>
      <c r="O42" s="288">
        <v>0</v>
      </c>
      <c r="P42" s="328">
        <v>2</v>
      </c>
      <c r="Q42" s="284">
        <v>2</v>
      </c>
    </row>
    <row r="43" spans="9:17" ht="15">
      <c r="I43" s="283" t="s">
        <v>91</v>
      </c>
      <c r="J43" s="284">
        <v>11</v>
      </c>
      <c r="K43" s="284">
        <v>8</v>
      </c>
      <c r="L43" s="284">
        <v>1</v>
      </c>
      <c r="M43" s="284">
        <v>0</v>
      </c>
      <c r="N43" s="37">
        <v>2</v>
      </c>
      <c r="O43" s="288">
        <v>0</v>
      </c>
      <c r="P43" s="327">
        <v>3</v>
      </c>
      <c r="Q43" s="284">
        <v>1</v>
      </c>
    </row>
    <row r="44" spans="9:17" ht="15">
      <c r="I44" s="283" t="s">
        <v>231</v>
      </c>
      <c r="J44" s="284">
        <v>11</v>
      </c>
      <c r="K44" s="284">
        <v>8</v>
      </c>
      <c r="L44" s="284">
        <v>2</v>
      </c>
      <c r="M44" s="284">
        <v>0</v>
      </c>
      <c r="N44" s="37">
        <v>1</v>
      </c>
      <c r="O44" s="288">
        <v>1</v>
      </c>
      <c r="P44" s="329">
        <v>2</v>
      </c>
      <c r="Q44" s="284">
        <v>2</v>
      </c>
    </row>
    <row r="45" spans="9:17" ht="15">
      <c r="I45" s="283" t="s">
        <v>82</v>
      </c>
      <c r="J45" s="284">
        <v>17</v>
      </c>
      <c r="K45" s="284">
        <v>16</v>
      </c>
      <c r="L45" s="284">
        <v>0</v>
      </c>
      <c r="M45" s="284">
        <v>0</v>
      </c>
      <c r="N45" s="37">
        <v>0</v>
      </c>
      <c r="O45" s="326">
        <v>1</v>
      </c>
      <c r="P45" s="329">
        <v>1</v>
      </c>
      <c r="Q45" s="284">
        <v>1</v>
      </c>
    </row>
    <row r="46" spans="9:17" ht="15">
      <c r="I46" s="283" t="s">
        <v>236</v>
      </c>
      <c r="J46" s="284">
        <v>5</v>
      </c>
      <c r="K46" s="284">
        <v>5</v>
      </c>
      <c r="L46" s="284">
        <v>0</v>
      </c>
      <c r="M46" s="284">
        <v>0</v>
      </c>
      <c r="N46" s="37">
        <v>0</v>
      </c>
      <c r="O46" s="288">
        <v>0</v>
      </c>
      <c r="P46" s="328">
        <v>0</v>
      </c>
      <c r="Q46" s="284">
        <v>0</v>
      </c>
    </row>
    <row r="47" spans="9:17" ht="15">
      <c r="I47" s="283" t="s">
        <v>96</v>
      </c>
      <c r="J47" s="284">
        <v>8</v>
      </c>
      <c r="K47" s="284">
        <v>8</v>
      </c>
      <c r="L47" s="284">
        <v>1</v>
      </c>
      <c r="M47" s="284">
        <v>1</v>
      </c>
      <c r="N47" s="37">
        <v>1</v>
      </c>
      <c r="O47" s="288">
        <v>0</v>
      </c>
      <c r="P47" s="327">
        <v>1</v>
      </c>
      <c r="Q47" s="284">
        <v>1</v>
      </c>
    </row>
    <row r="48" spans="9:17" ht="15">
      <c r="I48" s="283" t="s">
        <v>526</v>
      </c>
      <c r="J48" s="284">
        <v>6</v>
      </c>
      <c r="K48" s="284">
        <v>6</v>
      </c>
      <c r="L48" s="284">
        <v>2</v>
      </c>
      <c r="M48" s="284">
        <v>1</v>
      </c>
      <c r="N48" s="37">
        <v>1</v>
      </c>
      <c r="O48" s="288">
        <v>0</v>
      </c>
      <c r="P48" s="328">
        <v>1</v>
      </c>
      <c r="Q48" s="284">
        <v>1</v>
      </c>
    </row>
    <row r="49" spans="9:17" ht="15">
      <c r="I49" s="283" t="s">
        <v>657</v>
      </c>
      <c r="J49" s="284">
        <v>4</v>
      </c>
      <c r="K49" s="284">
        <v>4</v>
      </c>
      <c r="L49" s="284">
        <v>0</v>
      </c>
      <c r="M49" s="284">
        <v>0</v>
      </c>
      <c r="N49" s="37">
        <v>0</v>
      </c>
      <c r="O49" s="288">
        <v>0</v>
      </c>
      <c r="P49" s="327">
        <v>0</v>
      </c>
      <c r="Q49" s="284">
        <v>0</v>
      </c>
    </row>
    <row r="50" spans="9:17" ht="15">
      <c r="I50" s="283" t="s">
        <v>846</v>
      </c>
      <c r="J50" s="284">
        <v>7</v>
      </c>
      <c r="K50" s="284">
        <v>7</v>
      </c>
      <c r="L50" s="284">
        <v>0</v>
      </c>
      <c r="M50" s="284">
        <v>0</v>
      </c>
      <c r="N50" s="37">
        <v>0</v>
      </c>
      <c r="O50" s="288">
        <v>0</v>
      </c>
      <c r="P50" s="329">
        <v>0</v>
      </c>
      <c r="Q50" s="284">
        <v>0</v>
      </c>
    </row>
    <row r="51" spans="9:17" ht="15">
      <c r="I51" s="283" t="s">
        <v>89</v>
      </c>
      <c r="J51" s="284">
        <v>8</v>
      </c>
      <c r="K51" s="284">
        <v>8</v>
      </c>
      <c r="L51" s="284">
        <v>0</v>
      </c>
      <c r="M51" s="284">
        <v>0</v>
      </c>
      <c r="N51" s="37">
        <v>0</v>
      </c>
      <c r="O51" s="288">
        <v>0</v>
      </c>
      <c r="P51" s="327">
        <v>1</v>
      </c>
      <c r="Q51" s="284">
        <v>1</v>
      </c>
    </row>
    <row r="52" spans="9:17" ht="15">
      <c r="I52" s="283" t="s">
        <v>237</v>
      </c>
      <c r="J52" s="284">
        <v>4</v>
      </c>
      <c r="K52" s="284">
        <v>4</v>
      </c>
      <c r="L52" s="284">
        <v>0</v>
      </c>
      <c r="M52" s="284">
        <v>0</v>
      </c>
      <c r="N52" s="37">
        <v>0</v>
      </c>
      <c r="O52" s="288">
        <v>0</v>
      </c>
      <c r="P52" s="327">
        <v>0</v>
      </c>
      <c r="Q52" s="284">
        <v>0</v>
      </c>
    </row>
    <row r="53" spans="9:17" ht="15">
      <c r="I53" s="283" t="s">
        <v>99</v>
      </c>
      <c r="J53" s="309">
        <f aca="true" t="shared" si="0" ref="J53:Q53">SUM(J39:J52)</f>
        <v>144</v>
      </c>
      <c r="K53" s="309">
        <f t="shared" si="0"/>
        <v>129</v>
      </c>
      <c r="L53" s="309">
        <f t="shared" si="0"/>
        <v>15</v>
      </c>
      <c r="M53" s="309">
        <f t="shared" si="0"/>
        <v>9</v>
      </c>
      <c r="N53" s="309">
        <f t="shared" si="0"/>
        <v>14</v>
      </c>
      <c r="O53" s="309">
        <f t="shared" si="0"/>
        <v>4</v>
      </c>
      <c r="P53" s="330">
        <f t="shared" si="0"/>
        <v>19</v>
      </c>
      <c r="Q53" s="310">
        <f t="shared" si="0"/>
        <v>12</v>
      </c>
    </row>
    <row r="54" spans="9:13" ht="15">
      <c r="I54" s="25"/>
      <c r="J54" s="25"/>
      <c r="K54" s="295"/>
      <c r="L54" s="25"/>
      <c r="M54" s="25"/>
    </row>
  </sheetData>
  <mergeCells count="40">
    <mergeCell ref="B8:D8"/>
    <mergeCell ref="E8:G8"/>
    <mergeCell ref="A1:G1"/>
    <mergeCell ref="A2:G5"/>
    <mergeCell ref="A6:G6"/>
    <mergeCell ref="B7:D7"/>
    <mergeCell ref="E7:G7"/>
    <mergeCell ref="A9:G9"/>
    <mergeCell ref="A10:G10"/>
    <mergeCell ref="A11:G11"/>
    <mergeCell ref="A12:G12"/>
    <mergeCell ref="A13:C13"/>
    <mergeCell ref="D13:G13"/>
    <mergeCell ref="B25:C25"/>
    <mergeCell ref="A14:C15"/>
    <mergeCell ref="D14:G15"/>
    <mergeCell ref="A16:C16"/>
    <mergeCell ref="D16:G16"/>
    <mergeCell ref="A17:C18"/>
    <mergeCell ref="D17:G18"/>
    <mergeCell ref="A19:G19"/>
    <mergeCell ref="B20:E20"/>
    <mergeCell ref="B21:C21"/>
    <mergeCell ref="B22:C22"/>
    <mergeCell ref="B23:C23"/>
    <mergeCell ref="B24:C24"/>
    <mergeCell ref="B35:F35"/>
    <mergeCell ref="P37:Q37"/>
    <mergeCell ref="N37:O37"/>
    <mergeCell ref="B26:C26"/>
    <mergeCell ref="A27:G27"/>
    <mergeCell ref="A28:G29"/>
    <mergeCell ref="A30:H30"/>
    <mergeCell ref="B31:F31"/>
    <mergeCell ref="B32:F32"/>
    <mergeCell ref="B33:F33"/>
    <mergeCell ref="B34:F34"/>
    <mergeCell ref="I37:I38"/>
    <mergeCell ref="J37:K37"/>
    <mergeCell ref="L37:M37"/>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53 JA65453 SW65453 ACS65453 AMO65453 AWK65453 BGG65453 BQC65453 BZY65453 CJU65453 CTQ65453 DDM65453 DNI65453 DXE65453 EHA65453 EQW65453 FAS65453 FKO65453 FUK65453 GEG65453 GOC65453 GXY65453 HHU65453 HRQ65453 IBM65453 ILI65453 IVE65453 JFA65453 JOW65453 JYS65453 KIO65453 KSK65453 LCG65453 LMC65453 LVY65453 MFU65453">
      <formula1>$I$2:$I$8</formula1>
    </dataValidation>
    <dataValidation type="list" allowBlank="1" showInputMessage="1" showErrorMessage="1" sqref="MPQ65453 MZM65453 NJI65453 NTE65453 ODA65453 OMW65453 OWS65453 PGO65453 PQK65453 QAG65453 QKC65453 QTY65453 RDU65453 RNQ65453 RXM65453 SHI65453 SRE65453 TBA65453 TKW65453 TUS65453 UEO65453 UOK65453 UYG65453 VIC65453 VRY65453 WBU65453 WLQ65453 WVM65453 E130989 JA130989 SW130989 ACS130989 AMO130989 AWK130989 BGG130989 BQC130989 BZY130989 CJU130989 CTQ130989 DDM130989 DNI130989 DXE130989 EHA130989 EQW130989 FAS130989 FKO130989 FUK130989 GEG130989 GOC130989 GXY130989 HHU130989 HRQ130989 IBM130989 ILI130989 IVE130989 JFA130989 JOW130989 JYS130989 KIO130989 KSK130989 LCG130989 LMC130989 LVY130989 MFU130989 MPQ130989 MZM130989 NJI130989 NTE130989 ODA130989 OMW130989 OWS130989 PGO130989 PQK130989 QAG130989 QKC130989 QTY130989 RDU130989 RNQ130989 RXM130989 SHI130989 SRE130989 TBA130989 TKW130989 TUS130989 UEO130989 UOK130989 UYG130989 VIC130989 VRY130989 WBU130989 WLQ130989 WVM130989 E196525 JA196525 SW196525 ACS196525 AMO196525 AWK196525 BGG196525 BQC196525">
      <formula1>$I$2:$I$8</formula1>
    </dataValidation>
    <dataValidation type="list" allowBlank="1" showInputMessage="1" showErrorMessage="1" sqref="BZY196525 CJU196525 CTQ196525 DDM196525 DNI196525 DXE196525 EHA196525 EQW196525 FAS196525 FKO196525 FUK196525 GEG196525 GOC196525 GXY196525 HHU196525 HRQ196525 IBM196525 ILI196525 IVE196525 JFA196525 JOW196525 JYS196525 KIO196525 KSK196525 LCG196525 LMC196525 LVY196525 MFU196525 MPQ196525 MZM196525 NJI196525 NTE196525 ODA196525 OMW196525 OWS196525 PGO196525 PQK196525 QAG196525 QKC196525 QTY196525 RDU196525 RNQ196525 RXM196525 SHI196525 SRE196525 TBA196525 TKW196525 TUS196525 UEO196525 UOK196525 UYG196525 VIC196525 VRY196525 WBU196525 WLQ196525 WVM196525 E262061 JA262061 SW262061 ACS262061 AMO262061 AWK262061 BGG262061 BQC262061 BZY262061 CJU262061 CTQ262061 DDM262061 DNI262061 DXE262061 EHA262061 EQW262061 FAS262061 FKO262061 FUK262061 GEG262061 GOC262061 GXY262061 HHU262061 HRQ262061 IBM262061 ILI262061 IVE262061 JFA262061 JOW262061 JYS262061 KIO262061 KSK262061 LCG262061 LMC262061 LVY262061 MFU262061 MPQ262061 MZM262061 NJI262061 NTE262061 ODA262061 OMW262061 OWS262061 PGO262061">
      <formula1>$I$2:$I$8</formula1>
    </dataValidation>
    <dataValidation type="list" allowBlank="1" showInputMessage="1" showErrorMessage="1" sqref="PQK262061 QAG262061 QKC262061 QTY262061 RDU262061 RNQ262061 RXM262061 SHI262061 SRE262061 TBA262061 TKW262061 TUS262061 UEO262061 UOK262061 UYG262061 VIC262061 VRY262061 WBU262061 WLQ262061 WVM262061 E327597 JA327597 SW327597 ACS327597 AMO327597 AWK327597 BGG327597 BQC327597 BZY327597 CJU327597 CTQ327597 DDM327597 DNI327597 DXE327597 EHA327597 EQW327597 FAS327597 FKO327597 FUK327597 GEG327597 GOC327597 GXY327597 HHU327597 HRQ327597 IBM327597 ILI327597 IVE327597 JFA327597 JOW327597 JYS327597 KIO327597 KSK327597 LCG327597 LMC327597 LVY327597 MFU327597 MPQ327597 MZM327597 NJI327597 NTE327597 ODA327597 OMW327597 OWS327597 PGO327597 PQK327597 QAG327597 QKC327597 QTY327597 RDU327597 RNQ327597 RXM327597 SHI327597 SRE327597 TBA327597 TKW327597 TUS327597 UEO327597 UOK327597 UYG327597 VIC327597 VRY327597 WBU327597 WLQ327597 WVM327597 E393133 JA393133 SW393133 ACS393133 AMO393133 AWK393133 BGG393133 BQC393133 BZY393133 CJU393133 CTQ393133 DDM393133 DNI393133 DXE393133 EHA393133 EQW393133">
      <formula1>$I$2:$I$8</formula1>
    </dataValidation>
    <dataValidation type="list" allowBlank="1" showInputMessage="1" showErrorMessage="1" sqref="FAS393133 FKO393133 FUK393133 GEG393133 GOC393133 GXY393133 HHU393133 HRQ393133 IBM393133 ILI393133 IVE393133 JFA393133 JOW393133 JYS393133 KIO393133 KSK393133 LCG393133 LMC393133 LVY393133 MFU393133 MPQ393133 MZM393133 NJI393133 NTE393133 ODA393133 OMW393133 OWS393133 PGO393133 PQK393133 QAG393133 QKC393133 QTY393133 RDU393133 RNQ393133 RXM393133 SHI393133 SRE393133 TBA393133 TKW393133 TUS393133 UEO393133 UOK393133 UYG393133 VIC393133 VRY393133 WBU393133 WLQ393133 WVM393133 E458669 JA458669 SW458669 ACS458669 AMO458669 AWK458669 BGG458669 BQC458669 BZY458669 CJU458669 CTQ458669 DDM458669 DNI458669 DXE458669 EHA458669 EQW458669 FAS458669 FKO458669 FUK458669 GEG458669 GOC458669 GXY458669 HHU458669 HRQ458669 IBM458669 ILI458669 IVE458669 JFA458669 JOW458669 JYS458669 KIO458669 KSK458669 LCG458669 LMC458669 LVY458669 MFU458669 MPQ458669 MZM458669 NJI458669 NTE458669 ODA458669 OMW458669 OWS458669 PGO458669 PQK458669 QAG458669 QKC458669 QTY458669 RDU458669 RNQ458669 RXM458669 SHI458669">
      <formula1>$I$2:$I$8</formula1>
    </dataValidation>
    <dataValidation type="list" allowBlank="1" showInputMessage="1" showErrorMessage="1" sqref="SRE458669 TBA458669 TKW458669 TUS458669 UEO458669 UOK458669 UYG458669 VIC458669 VRY458669 WBU458669 WLQ458669 WVM458669 E524205 JA524205 SW524205 ACS524205 AMO524205 AWK524205 BGG524205 BQC524205 BZY524205 CJU524205 CTQ524205 DDM524205 DNI524205 DXE524205 EHA524205 EQW524205 FAS524205 FKO524205 FUK524205 GEG524205 GOC524205 GXY524205 HHU524205 HRQ524205 IBM524205 ILI524205 IVE524205 JFA524205 JOW524205 JYS524205 KIO524205 KSK524205 LCG524205 LMC524205 LVY524205 MFU524205 MPQ524205 MZM524205 NJI524205 NTE524205 ODA524205 OMW524205 OWS524205 PGO524205 PQK524205 QAG524205 QKC524205 QTY524205 RDU524205 RNQ524205 RXM524205 SHI524205 SRE524205 TBA524205 TKW524205 TUS524205 UEO524205 UOK524205 UYG524205 VIC524205 VRY524205 WBU524205 WLQ524205 WVM524205 E589741 JA589741 SW589741 ACS589741 AMO589741 AWK589741 BGG589741 BQC589741 BZY589741 CJU589741 CTQ589741 DDM589741 DNI589741 DXE589741 EHA589741 EQW589741 FAS589741 FKO589741 FUK589741 GEG589741 GOC589741 GXY589741 HHU589741 HRQ589741">
      <formula1>$I$2:$I$8</formula1>
    </dataValidation>
    <dataValidation type="list" allowBlank="1" showInputMessage="1" showErrorMessage="1" sqref="IBM589741 ILI589741 IVE589741 JFA589741 JOW589741 JYS589741 KIO589741 KSK589741 LCG589741 LMC589741 LVY589741 MFU589741 MPQ589741 MZM589741 NJI589741 NTE589741 ODA589741 OMW589741 OWS589741 PGO589741 PQK589741 QAG589741 QKC589741 QTY589741 RDU589741 RNQ589741 RXM589741 SHI589741 SRE589741 TBA589741 TKW589741 TUS589741 UEO589741 UOK589741 UYG589741 VIC589741 VRY589741 WBU589741 WLQ589741 WVM589741 E655277 JA655277 SW655277 ACS655277 AMO655277 AWK655277 BGG655277 BQC655277 BZY655277 CJU655277 CTQ655277 DDM655277 DNI655277 DXE655277 EHA655277 EQW655277 FAS655277 FKO655277 FUK655277 GEG655277 GOC655277 GXY655277 HHU655277 HRQ655277 IBM655277 ILI655277 IVE655277 JFA655277 JOW655277 JYS655277 KIO655277 KSK655277 LCG655277 LMC655277 LVY655277 MFU655277 MPQ655277 MZM655277 NJI655277 NTE655277 ODA655277 OMW655277 OWS655277 PGO655277 PQK655277 QAG655277 QKC655277 QTY655277 RDU655277 RNQ655277 RXM655277 SHI655277 SRE655277 TBA655277 TKW655277 TUS655277 UEO655277 UOK655277 UYG655277 VIC655277">
      <formula1>$I$2:$I$8</formula1>
    </dataValidation>
    <dataValidation type="list" allowBlank="1" showInputMessage="1" showErrorMessage="1" sqref="VRY655277 WBU655277 WLQ655277 WVM655277 E720813 JA720813 SW720813 ACS720813 AMO720813 AWK720813 BGG720813 BQC720813 BZY720813 CJU720813 CTQ720813 DDM720813 DNI720813 DXE720813 EHA720813 EQW720813 FAS720813 FKO720813 FUK720813 GEG720813 GOC720813 GXY720813 HHU720813 HRQ720813 IBM720813 ILI720813 IVE720813 JFA720813 JOW720813 JYS720813 KIO720813 KSK720813 LCG720813 LMC720813 LVY720813 MFU720813 MPQ720813 MZM720813 NJI720813 NTE720813 ODA720813 OMW720813 OWS720813 PGO720813 PQK720813 QAG720813 QKC720813 QTY720813 RDU720813 RNQ720813 RXM720813 SHI720813 SRE720813 TBA720813 TKW720813 TUS720813 UEO720813 UOK720813 UYG720813 VIC720813 VRY720813 WBU720813 WLQ720813 WVM720813 E786349 JA786349 SW786349 ACS786349 AMO786349 AWK786349 BGG786349 BQC786349 BZY786349 CJU786349 CTQ786349 DDM786349 DNI786349 DXE786349 EHA786349 EQW786349 FAS786349 FKO786349 FUK786349 GEG786349 GOC786349 GXY786349 HHU786349 HRQ786349 IBM786349 ILI786349 IVE786349 JFA786349 JOW786349 JYS786349 KIO786349 KSK786349">
      <formula1>$I$2:$I$8</formula1>
    </dataValidation>
    <dataValidation type="list" allowBlank="1" showInputMessage="1" showErrorMessage="1" sqref="LCG786349 LMC786349 LVY786349 MFU786349 MPQ786349 MZM786349 NJI786349 NTE786349 ODA786349 OMW786349 OWS786349 PGO786349 PQK786349 QAG786349 QKC786349 QTY786349 RDU786349 RNQ786349 RXM786349 SHI786349 SRE786349 TBA786349 TKW786349 TUS786349 UEO786349 UOK786349 UYG786349 VIC786349 VRY786349 WBU786349 WLQ786349 WVM786349 E851885 JA851885 SW851885 ACS851885 AMO851885 AWK851885 BGG851885 BQC851885 BZY851885 CJU851885 CTQ851885 DDM851885 DNI851885 DXE851885 EHA851885 EQW851885 FAS851885 FKO851885 FUK851885 GEG851885 GOC851885 GXY851885 HHU851885 HRQ851885 IBM851885 ILI851885 IVE851885 JFA851885 JOW851885 JYS851885 KIO851885 KSK851885 LCG851885 LMC851885 LVY851885 MFU851885 MPQ851885 MZM851885 NJI851885 NTE851885 ODA851885 OMW851885 OWS851885 PGO851885 PQK851885 QAG851885 QKC851885 QTY851885 RDU851885 RNQ851885 RXM851885 SHI851885 SRE851885 TBA851885 TKW851885 TUS851885 UEO851885 UOK851885 UYG851885 VIC851885 VRY851885 WBU851885 WLQ851885 WVM851885 E917421 JA917421 SW917421 ACS917421">
      <formula1>$I$2:$I$8</formula1>
    </dataValidation>
    <dataValidation type="list" allowBlank="1" showInputMessage="1" showErrorMessage="1" sqref="AMO917421 AWK917421 BGG917421 BQC917421 BZY917421 CJU917421 CTQ917421 DDM917421 DNI917421 DXE917421 EHA917421 EQW917421 FAS917421 FKO917421 FUK917421 GEG917421 GOC917421 GXY917421 HHU917421 HRQ917421 IBM917421 ILI917421 IVE917421 JFA917421 JOW917421 JYS917421 KIO917421 KSK917421 LCG917421 LMC917421 LVY917421 MFU917421 MPQ917421 MZM917421 NJI917421 NTE917421 ODA917421 OMW917421 OWS917421 PGO917421 PQK917421 QAG917421 QKC917421 QTY917421 RDU917421 RNQ917421 RXM917421 SHI917421 SRE917421 TBA917421 TKW917421 TUS917421 UEO917421 UOK917421 UYG917421 VIC917421 VRY917421 WBU917421 WLQ917421 WVM917421 E982957 JA982957 SW982957 ACS982957 AMO982957 AWK982957 BGG982957 BQC982957 BZY982957 CJU982957 CTQ982957 DDM982957 DNI982957 DXE982957 EHA982957 EQW982957 FAS982957 FKO982957 FUK982957 GEG982957 GOC982957 GXY982957 HHU982957 HRQ982957 IBM982957 ILI982957 IVE982957 JFA982957 JOW982957 JYS982957 KIO982957 KSK982957 LCG982957 LMC982957 LVY982957 MFU982957 MPQ982957 MZM982957 NJI982957 NTE982957">
      <formula1>$I$2:$I$8</formula1>
    </dataValidation>
    <dataValidation type="list" allowBlank="1" showInputMessage="1" showErrorMessage="1" sqref="ODA982957 OMW982957 OWS982957 PGO982957 PQK982957 QAG982957 QKC982957 QTY982957 RDU982957 RNQ982957 RXM982957 SHI982957 SRE982957 TBA982957 TKW982957 TUS982957 UEO982957 UOK982957 UYG982957 VIC982957 VRY982957 WBU982957 WLQ982957 WVM982957">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scale="75" r:id="rId4"/>
  <drawing r:id="rId3"/>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00102615356"/>
  </sheetPr>
  <dimension ref="A1:BL66"/>
  <sheetViews>
    <sheetView tabSelected="1" workbookViewId="0" topLeftCell="A1">
      <selection activeCell="I13" sqref="I13"/>
    </sheetView>
  </sheetViews>
  <sheetFormatPr defaultColWidth="11.421875" defaultRowHeight="15"/>
  <cols>
    <col min="1" max="1" width="33.421875" style="23" customWidth="1"/>
    <col min="2" max="2" width="11.421875" style="23" customWidth="1"/>
    <col min="3" max="3" width="14.28125" style="23" customWidth="1"/>
    <col min="4" max="4" width="13.7109375" style="23" customWidth="1"/>
    <col min="5" max="5" width="14.28125" style="23" customWidth="1"/>
    <col min="6" max="6" width="12.57421875" style="23" customWidth="1"/>
    <col min="7" max="7" width="13.57421875" style="23" customWidth="1"/>
    <col min="8" max="8" width="14.7109375" style="23" customWidth="1"/>
    <col min="9" max="9" width="45.57421875" style="23" customWidth="1"/>
    <col min="10" max="13" width="19.421875" style="23" customWidth="1"/>
    <col min="14" max="14" width="26.28125" style="23" customWidth="1"/>
    <col min="15" max="15" width="19.4218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13.7109375" style="23" customWidth="1"/>
    <col min="261" max="261" width="14.28125" style="23" customWidth="1"/>
    <col min="262" max="262" width="12.57421875" style="23" customWidth="1"/>
    <col min="263" max="263" width="13.57421875" style="23" customWidth="1"/>
    <col min="264" max="264" width="14.7109375" style="23" customWidth="1"/>
    <col min="265" max="265" width="45.57421875" style="23" customWidth="1"/>
    <col min="266" max="271" width="19.4218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13.7109375" style="23" customWidth="1"/>
    <col min="517" max="517" width="14.28125" style="23" customWidth="1"/>
    <col min="518" max="518" width="12.57421875" style="23" customWidth="1"/>
    <col min="519" max="519" width="13.57421875" style="23" customWidth="1"/>
    <col min="520" max="520" width="14.7109375" style="23" customWidth="1"/>
    <col min="521" max="521" width="45.57421875" style="23" customWidth="1"/>
    <col min="522" max="527" width="19.4218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13.7109375" style="23" customWidth="1"/>
    <col min="773" max="773" width="14.28125" style="23" customWidth="1"/>
    <col min="774" max="774" width="12.57421875" style="23" customWidth="1"/>
    <col min="775" max="775" width="13.57421875" style="23" customWidth="1"/>
    <col min="776" max="776" width="14.7109375" style="23" customWidth="1"/>
    <col min="777" max="777" width="45.57421875" style="23" customWidth="1"/>
    <col min="778" max="783" width="19.4218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13.7109375" style="23" customWidth="1"/>
    <col min="1029" max="1029" width="14.28125" style="23" customWidth="1"/>
    <col min="1030" max="1030" width="12.57421875" style="23" customWidth="1"/>
    <col min="1031" max="1031" width="13.57421875" style="23" customWidth="1"/>
    <col min="1032" max="1032" width="14.7109375" style="23" customWidth="1"/>
    <col min="1033" max="1033" width="45.57421875" style="23" customWidth="1"/>
    <col min="1034" max="1039" width="19.4218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13.7109375" style="23" customWidth="1"/>
    <col min="1285" max="1285" width="14.28125" style="23" customWidth="1"/>
    <col min="1286" max="1286" width="12.57421875" style="23" customWidth="1"/>
    <col min="1287" max="1287" width="13.57421875" style="23" customWidth="1"/>
    <col min="1288" max="1288" width="14.7109375" style="23" customWidth="1"/>
    <col min="1289" max="1289" width="45.57421875" style="23" customWidth="1"/>
    <col min="1290" max="1295" width="19.4218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13.7109375" style="23" customWidth="1"/>
    <col min="1541" max="1541" width="14.28125" style="23" customWidth="1"/>
    <col min="1542" max="1542" width="12.57421875" style="23" customWidth="1"/>
    <col min="1543" max="1543" width="13.57421875" style="23" customWidth="1"/>
    <col min="1544" max="1544" width="14.7109375" style="23" customWidth="1"/>
    <col min="1545" max="1545" width="45.57421875" style="23" customWidth="1"/>
    <col min="1546" max="1551" width="19.4218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13.7109375" style="23" customWidth="1"/>
    <col min="1797" max="1797" width="14.28125" style="23" customWidth="1"/>
    <col min="1798" max="1798" width="12.57421875" style="23" customWidth="1"/>
    <col min="1799" max="1799" width="13.57421875" style="23" customWidth="1"/>
    <col min="1800" max="1800" width="14.7109375" style="23" customWidth="1"/>
    <col min="1801" max="1801" width="45.57421875" style="23" customWidth="1"/>
    <col min="1802" max="1807" width="19.4218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13.7109375" style="23" customWidth="1"/>
    <col min="2053" max="2053" width="14.28125" style="23" customWidth="1"/>
    <col min="2054" max="2054" width="12.57421875" style="23" customWidth="1"/>
    <col min="2055" max="2055" width="13.57421875" style="23" customWidth="1"/>
    <col min="2056" max="2056" width="14.7109375" style="23" customWidth="1"/>
    <col min="2057" max="2057" width="45.57421875" style="23" customWidth="1"/>
    <col min="2058" max="2063" width="19.4218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13.7109375" style="23" customWidth="1"/>
    <col min="2309" max="2309" width="14.28125" style="23" customWidth="1"/>
    <col min="2310" max="2310" width="12.57421875" style="23" customWidth="1"/>
    <col min="2311" max="2311" width="13.57421875" style="23" customWidth="1"/>
    <col min="2312" max="2312" width="14.7109375" style="23" customWidth="1"/>
    <col min="2313" max="2313" width="45.57421875" style="23" customWidth="1"/>
    <col min="2314" max="2319" width="19.4218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13.7109375" style="23" customWidth="1"/>
    <col min="2565" max="2565" width="14.28125" style="23" customWidth="1"/>
    <col min="2566" max="2566" width="12.57421875" style="23" customWidth="1"/>
    <col min="2567" max="2567" width="13.57421875" style="23" customWidth="1"/>
    <col min="2568" max="2568" width="14.7109375" style="23" customWidth="1"/>
    <col min="2569" max="2569" width="45.57421875" style="23" customWidth="1"/>
    <col min="2570" max="2575" width="19.4218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13.7109375" style="23" customWidth="1"/>
    <col min="2821" max="2821" width="14.28125" style="23" customWidth="1"/>
    <col min="2822" max="2822" width="12.57421875" style="23" customWidth="1"/>
    <col min="2823" max="2823" width="13.57421875" style="23" customWidth="1"/>
    <col min="2824" max="2824" width="14.7109375" style="23" customWidth="1"/>
    <col min="2825" max="2825" width="45.57421875" style="23" customWidth="1"/>
    <col min="2826" max="2831" width="19.4218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13.7109375" style="23" customWidth="1"/>
    <col min="3077" max="3077" width="14.28125" style="23" customWidth="1"/>
    <col min="3078" max="3078" width="12.57421875" style="23" customWidth="1"/>
    <col min="3079" max="3079" width="13.57421875" style="23" customWidth="1"/>
    <col min="3080" max="3080" width="14.7109375" style="23" customWidth="1"/>
    <col min="3081" max="3081" width="45.57421875" style="23" customWidth="1"/>
    <col min="3082" max="3087" width="19.4218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13.7109375" style="23" customWidth="1"/>
    <col min="3333" max="3333" width="14.28125" style="23" customWidth="1"/>
    <col min="3334" max="3334" width="12.57421875" style="23" customWidth="1"/>
    <col min="3335" max="3335" width="13.57421875" style="23" customWidth="1"/>
    <col min="3336" max="3336" width="14.7109375" style="23" customWidth="1"/>
    <col min="3337" max="3337" width="45.57421875" style="23" customWidth="1"/>
    <col min="3338" max="3343" width="19.4218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13.7109375" style="23" customWidth="1"/>
    <col min="3589" max="3589" width="14.28125" style="23" customWidth="1"/>
    <col min="3590" max="3590" width="12.57421875" style="23" customWidth="1"/>
    <col min="3591" max="3591" width="13.57421875" style="23" customWidth="1"/>
    <col min="3592" max="3592" width="14.7109375" style="23" customWidth="1"/>
    <col min="3593" max="3593" width="45.57421875" style="23" customWidth="1"/>
    <col min="3594" max="3599" width="19.4218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13.7109375" style="23" customWidth="1"/>
    <col min="3845" max="3845" width="14.28125" style="23" customWidth="1"/>
    <col min="3846" max="3846" width="12.57421875" style="23" customWidth="1"/>
    <col min="3847" max="3847" width="13.57421875" style="23" customWidth="1"/>
    <col min="3848" max="3848" width="14.7109375" style="23" customWidth="1"/>
    <col min="3849" max="3849" width="45.57421875" style="23" customWidth="1"/>
    <col min="3850" max="3855" width="19.4218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13.7109375" style="23" customWidth="1"/>
    <col min="4101" max="4101" width="14.28125" style="23" customWidth="1"/>
    <col min="4102" max="4102" width="12.57421875" style="23" customWidth="1"/>
    <col min="4103" max="4103" width="13.57421875" style="23" customWidth="1"/>
    <col min="4104" max="4104" width="14.7109375" style="23" customWidth="1"/>
    <col min="4105" max="4105" width="45.57421875" style="23" customWidth="1"/>
    <col min="4106" max="4111" width="19.4218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13.7109375" style="23" customWidth="1"/>
    <col min="4357" max="4357" width="14.28125" style="23" customWidth="1"/>
    <col min="4358" max="4358" width="12.57421875" style="23" customWidth="1"/>
    <col min="4359" max="4359" width="13.57421875" style="23" customWidth="1"/>
    <col min="4360" max="4360" width="14.7109375" style="23" customWidth="1"/>
    <col min="4361" max="4361" width="45.57421875" style="23" customWidth="1"/>
    <col min="4362" max="4367" width="19.4218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13.7109375" style="23" customWidth="1"/>
    <col min="4613" max="4613" width="14.28125" style="23" customWidth="1"/>
    <col min="4614" max="4614" width="12.57421875" style="23" customWidth="1"/>
    <col min="4615" max="4615" width="13.57421875" style="23" customWidth="1"/>
    <col min="4616" max="4616" width="14.7109375" style="23" customWidth="1"/>
    <col min="4617" max="4617" width="45.57421875" style="23" customWidth="1"/>
    <col min="4618" max="4623" width="19.4218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13.7109375" style="23" customWidth="1"/>
    <col min="4869" max="4869" width="14.28125" style="23" customWidth="1"/>
    <col min="4870" max="4870" width="12.57421875" style="23" customWidth="1"/>
    <col min="4871" max="4871" width="13.57421875" style="23" customWidth="1"/>
    <col min="4872" max="4872" width="14.7109375" style="23" customWidth="1"/>
    <col min="4873" max="4873" width="45.57421875" style="23" customWidth="1"/>
    <col min="4874" max="4879" width="19.4218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13.7109375" style="23" customWidth="1"/>
    <col min="5125" max="5125" width="14.28125" style="23" customWidth="1"/>
    <col min="5126" max="5126" width="12.57421875" style="23" customWidth="1"/>
    <col min="5127" max="5127" width="13.57421875" style="23" customWidth="1"/>
    <col min="5128" max="5128" width="14.7109375" style="23" customWidth="1"/>
    <col min="5129" max="5129" width="45.57421875" style="23" customWidth="1"/>
    <col min="5130" max="5135" width="19.4218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13.7109375" style="23" customWidth="1"/>
    <col min="5381" max="5381" width="14.28125" style="23" customWidth="1"/>
    <col min="5382" max="5382" width="12.57421875" style="23" customWidth="1"/>
    <col min="5383" max="5383" width="13.57421875" style="23" customWidth="1"/>
    <col min="5384" max="5384" width="14.7109375" style="23" customWidth="1"/>
    <col min="5385" max="5385" width="45.57421875" style="23" customWidth="1"/>
    <col min="5386" max="5391" width="19.4218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13.7109375" style="23" customWidth="1"/>
    <col min="5637" max="5637" width="14.28125" style="23" customWidth="1"/>
    <col min="5638" max="5638" width="12.57421875" style="23" customWidth="1"/>
    <col min="5639" max="5639" width="13.57421875" style="23" customWidth="1"/>
    <col min="5640" max="5640" width="14.7109375" style="23" customWidth="1"/>
    <col min="5641" max="5641" width="45.57421875" style="23" customWidth="1"/>
    <col min="5642" max="5647" width="19.4218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13.7109375" style="23" customWidth="1"/>
    <col min="5893" max="5893" width="14.28125" style="23" customWidth="1"/>
    <col min="5894" max="5894" width="12.57421875" style="23" customWidth="1"/>
    <col min="5895" max="5895" width="13.57421875" style="23" customWidth="1"/>
    <col min="5896" max="5896" width="14.7109375" style="23" customWidth="1"/>
    <col min="5897" max="5897" width="45.57421875" style="23" customWidth="1"/>
    <col min="5898" max="5903" width="19.4218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13.7109375" style="23" customWidth="1"/>
    <col min="6149" max="6149" width="14.28125" style="23" customWidth="1"/>
    <col min="6150" max="6150" width="12.57421875" style="23" customWidth="1"/>
    <col min="6151" max="6151" width="13.57421875" style="23" customWidth="1"/>
    <col min="6152" max="6152" width="14.7109375" style="23" customWidth="1"/>
    <col min="6153" max="6153" width="45.57421875" style="23" customWidth="1"/>
    <col min="6154" max="6159" width="19.4218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13.7109375" style="23" customWidth="1"/>
    <col min="6405" max="6405" width="14.28125" style="23" customWidth="1"/>
    <col min="6406" max="6406" width="12.57421875" style="23" customWidth="1"/>
    <col min="6407" max="6407" width="13.57421875" style="23" customWidth="1"/>
    <col min="6408" max="6408" width="14.7109375" style="23" customWidth="1"/>
    <col min="6409" max="6409" width="45.57421875" style="23" customWidth="1"/>
    <col min="6410" max="6415" width="19.4218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13.7109375" style="23" customWidth="1"/>
    <col min="6661" max="6661" width="14.28125" style="23" customWidth="1"/>
    <col min="6662" max="6662" width="12.57421875" style="23" customWidth="1"/>
    <col min="6663" max="6663" width="13.57421875" style="23" customWidth="1"/>
    <col min="6664" max="6664" width="14.7109375" style="23" customWidth="1"/>
    <col min="6665" max="6665" width="45.57421875" style="23" customWidth="1"/>
    <col min="6666" max="6671" width="19.4218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13.7109375" style="23" customWidth="1"/>
    <col min="6917" max="6917" width="14.28125" style="23" customWidth="1"/>
    <col min="6918" max="6918" width="12.57421875" style="23" customWidth="1"/>
    <col min="6919" max="6919" width="13.57421875" style="23" customWidth="1"/>
    <col min="6920" max="6920" width="14.7109375" style="23" customWidth="1"/>
    <col min="6921" max="6921" width="45.57421875" style="23" customWidth="1"/>
    <col min="6922" max="6927" width="19.4218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13.7109375" style="23" customWidth="1"/>
    <col min="7173" max="7173" width="14.28125" style="23" customWidth="1"/>
    <col min="7174" max="7174" width="12.57421875" style="23" customWidth="1"/>
    <col min="7175" max="7175" width="13.57421875" style="23" customWidth="1"/>
    <col min="7176" max="7176" width="14.7109375" style="23" customWidth="1"/>
    <col min="7177" max="7177" width="45.57421875" style="23" customWidth="1"/>
    <col min="7178" max="7183" width="19.4218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13.7109375" style="23" customWidth="1"/>
    <col min="7429" max="7429" width="14.28125" style="23" customWidth="1"/>
    <col min="7430" max="7430" width="12.57421875" style="23" customWidth="1"/>
    <col min="7431" max="7431" width="13.57421875" style="23" customWidth="1"/>
    <col min="7432" max="7432" width="14.7109375" style="23" customWidth="1"/>
    <col min="7433" max="7433" width="45.57421875" style="23" customWidth="1"/>
    <col min="7434" max="7439" width="19.4218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13.7109375" style="23" customWidth="1"/>
    <col min="7685" max="7685" width="14.28125" style="23" customWidth="1"/>
    <col min="7686" max="7686" width="12.57421875" style="23" customWidth="1"/>
    <col min="7687" max="7687" width="13.57421875" style="23" customWidth="1"/>
    <col min="7688" max="7688" width="14.7109375" style="23" customWidth="1"/>
    <col min="7689" max="7689" width="45.57421875" style="23" customWidth="1"/>
    <col min="7690" max="7695" width="19.4218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13.7109375" style="23" customWidth="1"/>
    <col min="7941" max="7941" width="14.28125" style="23" customWidth="1"/>
    <col min="7942" max="7942" width="12.57421875" style="23" customWidth="1"/>
    <col min="7943" max="7943" width="13.57421875" style="23" customWidth="1"/>
    <col min="7944" max="7944" width="14.7109375" style="23" customWidth="1"/>
    <col min="7945" max="7945" width="45.57421875" style="23" customWidth="1"/>
    <col min="7946" max="7951" width="19.4218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13.7109375" style="23" customWidth="1"/>
    <col min="8197" max="8197" width="14.28125" style="23" customWidth="1"/>
    <col min="8198" max="8198" width="12.57421875" style="23" customWidth="1"/>
    <col min="8199" max="8199" width="13.57421875" style="23" customWidth="1"/>
    <col min="8200" max="8200" width="14.7109375" style="23" customWidth="1"/>
    <col min="8201" max="8201" width="45.57421875" style="23" customWidth="1"/>
    <col min="8202" max="8207" width="19.4218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13.7109375" style="23" customWidth="1"/>
    <col min="8453" max="8453" width="14.28125" style="23" customWidth="1"/>
    <col min="8454" max="8454" width="12.57421875" style="23" customWidth="1"/>
    <col min="8455" max="8455" width="13.57421875" style="23" customWidth="1"/>
    <col min="8456" max="8456" width="14.7109375" style="23" customWidth="1"/>
    <col min="8457" max="8457" width="45.57421875" style="23" customWidth="1"/>
    <col min="8458" max="8463" width="19.4218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13.7109375" style="23" customWidth="1"/>
    <col min="8709" max="8709" width="14.28125" style="23" customWidth="1"/>
    <col min="8710" max="8710" width="12.57421875" style="23" customWidth="1"/>
    <col min="8711" max="8711" width="13.57421875" style="23" customWidth="1"/>
    <col min="8712" max="8712" width="14.7109375" style="23" customWidth="1"/>
    <col min="8713" max="8713" width="45.57421875" style="23" customWidth="1"/>
    <col min="8714" max="8719" width="19.4218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13.7109375" style="23" customWidth="1"/>
    <col min="8965" max="8965" width="14.28125" style="23" customWidth="1"/>
    <col min="8966" max="8966" width="12.57421875" style="23" customWidth="1"/>
    <col min="8967" max="8967" width="13.57421875" style="23" customWidth="1"/>
    <col min="8968" max="8968" width="14.7109375" style="23" customWidth="1"/>
    <col min="8969" max="8969" width="45.57421875" style="23" customWidth="1"/>
    <col min="8970" max="8975" width="19.4218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13.7109375" style="23" customWidth="1"/>
    <col min="9221" max="9221" width="14.28125" style="23" customWidth="1"/>
    <col min="9222" max="9222" width="12.57421875" style="23" customWidth="1"/>
    <col min="9223" max="9223" width="13.57421875" style="23" customWidth="1"/>
    <col min="9224" max="9224" width="14.7109375" style="23" customWidth="1"/>
    <col min="9225" max="9225" width="45.57421875" style="23" customWidth="1"/>
    <col min="9226" max="9231" width="19.4218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13.7109375" style="23" customWidth="1"/>
    <col min="9477" max="9477" width="14.28125" style="23" customWidth="1"/>
    <col min="9478" max="9478" width="12.57421875" style="23" customWidth="1"/>
    <col min="9479" max="9479" width="13.57421875" style="23" customWidth="1"/>
    <col min="9480" max="9480" width="14.7109375" style="23" customWidth="1"/>
    <col min="9481" max="9481" width="45.57421875" style="23" customWidth="1"/>
    <col min="9482" max="9487" width="19.4218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13.7109375" style="23" customWidth="1"/>
    <col min="9733" max="9733" width="14.28125" style="23" customWidth="1"/>
    <col min="9734" max="9734" width="12.57421875" style="23" customWidth="1"/>
    <col min="9735" max="9735" width="13.57421875" style="23" customWidth="1"/>
    <col min="9736" max="9736" width="14.7109375" style="23" customWidth="1"/>
    <col min="9737" max="9737" width="45.57421875" style="23" customWidth="1"/>
    <col min="9738" max="9743" width="19.4218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13.7109375" style="23" customWidth="1"/>
    <col min="9989" max="9989" width="14.28125" style="23" customWidth="1"/>
    <col min="9990" max="9990" width="12.57421875" style="23" customWidth="1"/>
    <col min="9991" max="9991" width="13.57421875" style="23" customWidth="1"/>
    <col min="9992" max="9992" width="14.7109375" style="23" customWidth="1"/>
    <col min="9993" max="9993" width="45.57421875" style="23" customWidth="1"/>
    <col min="9994" max="9999" width="19.4218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13.7109375" style="23" customWidth="1"/>
    <col min="10245" max="10245" width="14.28125" style="23" customWidth="1"/>
    <col min="10246" max="10246" width="12.57421875" style="23" customWidth="1"/>
    <col min="10247" max="10247" width="13.57421875" style="23" customWidth="1"/>
    <col min="10248" max="10248" width="14.7109375" style="23" customWidth="1"/>
    <col min="10249" max="10249" width="45.57421875" style="23" customWidth="1"/>
    <col min="10250" max="10255" width="19.4218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13.7109375" style="23" customWidth="1"/>
    <col min="10501" max="10501" width="14.28125" style="23" customWidth="1"/>
    <col min="10502" max="10502" width="12.57421875" style="23" customWidth="1"/>
    <col min="10503" max="10503" width="13.57421875" style="23" customWidth="1"/>
    <col min="10504" max="10504" width="14.7109375" style="23" customWidth="1"/>
    <col min="10505" max="10505" width="45.57421875" style="23" customWidth="1"/>
    <col min="10506" max="10511" width="19.4218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13.7109375" style="23" customWidth="1"/>
    <col min="10757" max="10757" width="14.28125" style="23" customWidth="1"/>
    <col min="10758" max="10758" width="12.57421875" style="23" customWidth="1"/>
    <col min="10759" max="10759" width="13.57421875" style="23" customWidth="1"/>
    <col min="10760" max="10760" width="14.7109375" style="23" customWidth="1"/>
    <col min="10761" max="10761" width="45.57421875" style="23" customWidth="1"/>
    <col min="10762" max="10767" width="19.4218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13.7109375" style="23" customWidth="1"/>
    <col min="11013" max="11013" width="14.28125" style="23" customWidth="1"/>
    <col min="11014" max="11014" width="12.57421875" style="23" customWidth="1"/>
    <col min="11015" max="11015" width="13.57421875" style="23" customWidth="1"/>
    <col min="11016" max="11016" width="14.7109375" style="23" customWidth="1"/>
    <col min="11017" max="11017" width="45.57421875" style="23" customWidth="1"/>
    <col min="11018" max="11023" width="19.4218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13.7109375" style="23" customWidth="1"/>
    <col min="11269" max="11269" width="14.28125" style="23" customWidth="1"/>
    <col min="11270" max="11270" width="12.57421875" style="23" customWidth="1"/>
    <col min="11271" max="11271" width="13.57421875" style="23" customWidth="1"/>
    <col min="11272" max="11272" width="14.7109375" style="23" customWidth="1"/>
    <col min="11273" max="11273" width="45.57421875" style="23" customWidth="1"/>
    <col min="11274" max="11279" width="19.4218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13.7109375" style="23" customWidth="1"/>
    <col min="11525" max="11525" width="14.28125" style="23" customWidth="1"/>
    <col min="11526" max="11526" width="12.57421875" style="23" customWidth="1"/>
    <col min="11527" max="11527" width="13.57421875" style="23" customWidth="1"/>
    <col min="11528" max="11528" width="14.7109375" style="23" customWidth="1"/>
    <col min="11529" max="11529" width="45.57421875" style="23" customWidth="1"/>
    <col min="11530" max="11535" width="19.4218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13.7109375" style="23" customWidth="1"/>
    <col min="11781" max="11781" width="14.28125" style="23" customWidth="1"/>
    <col min="11782" max="11782" width="12.57421875" style="23" customWidth="1"/>
    <col min="11783" max="11783" width="13.57421875" style="23" customWidth="1"/>
    <col min="11784" max="11784" width="14.7109375" style="23" customWidth="1"/>
    <col min="11785" max="11785" width="45.57421875" style="23" customWidth="1"/>
    <col min="11786" max="11791" width="19.4218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13.7109375" style="23" customWidth="1"/>
    <col min="12037" max="12037" width="14.28125" style="23" customWidth="1"/>
    <col min="12038" max="12038" width="12.57421875" style="23" customWidth="1"/>
    <col min="12039" max="12039" width="13.57421875" style="23" customWidth="1"/>
    <col min="12040" max="12040" width="14.7109375" style="23" customWidth="1"/>
    <col min="12041" max="12041" width="45.57421875" style="23" customWidth="1"/>
    <col min="12042" max="12047" width="19.4218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13.7109375" style="23" customWidth="1"/>
    <col min="12293" max="12293" width="14.28125" style="23" customWidth="1"/>
    <col min="12294" max="12294" width="12.57421875" style="23" customWidth="1"/>
    <col min="12295" max="12295" width="13.57421875" style="23" customWidth="1"/>
    <col min="12296" max="12296" width="14.7109375" style="23" customWidth="1"/>
    <col min="12297" max="12297" width="45.57421875" style="23" customWidth="1"/>
    <col min="12298" max="12303" width="19.4218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13.7109375" style="23" customWidth="1"/>
    <col min="12549" max="12549" width="14.28125" style="23" customWidth="1"/>
    <col min="12550" max="12550" width="12.57421875" style="23" customWidth="1"/>
    <col min="12551" max="12551" width="13.57421875" style="23" customWidth="1"/>
    <col min="12552" max="12552" width="14.7109375" style="23" customWidth="1"/>
    <col min="12553" max="12553" width="45.57421875" style="23" customWidth="1"/>
    <col min="12554" max="12559" width="19.4218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13.7109375" style="23" customWidth="1"/>
    <col min="12805" max="12805" width="14.28125" style="23" customWidth="1"/>
    <col min="12806" max="12806" width="12.57421875" style="23" customWidth="1"/>
    <col min="12807" max="12807" width="13.57421875" style="23" customWidth="1"/>
    <col min="12808" max="12808" width="14.7109375" style="23" customWidth="1"/>
    <col min="12809" max="12809" width="45.57421875" style="23" customWidth="1"/>
    <col min="12810" max="12815" width="19.4218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13.7109375" style="23" customWidth="1"/>
    <col min="13061" max="13061" width="14.28125" style="23" customWidth="1"/>
    <col min="13062" max="13062" width="12.57421875" style="23" customWidth="1"/>
    <col min="13063" max="13063" width="13.57421875" style="23" customWidth="1"/>
    <col min="13064" max="13064" width="14.7109375" style="23" customWidth="1"/>
    <col min="13065" max="13065" width="45.57421875" style="23" customWidth="1"/>
    <col min="13066" max="13071" width="19.4218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13.7109375" style="23" customWidth="1"/>
    <col min="13317" max="13317" width="14.28125" style="23" customWidth="1"/>
    <col min="13318" max="13318" width="12.57421875" style="23" customWidth="1"/>
    <col min="13319" max="13319" width="13.57421875" style="23" customWidth="1"/>
    <col min="13320" max="13320" width="14.7109375" style="23" customWidth="1"/>
    <col min="13321" max="13321" width="45.57421875" style="23" customWidth="1"/>
    <col min="13322" max="13327" width="19.4218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13.7109375" style="23" customWidth="1"/>
    <col min="13573" max="13573" width="14.28125" style="23" customWidth="1"/>
    <col min="13574" max="13574" width="12.57421875" style="23" customWidth="1"/>
    <col min="13575" max="13575" width="13.57421875" style="23" customWidth="1"/>
    <col min="13576" max="13576" width="14.7109375" style="23" customWidth="1"/>
    <col min="13577" max="13577" width="45.57421875" style="23" customWidth="1"/>
    <col min="13578" max="13583" width="19.4218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13.7109375" style="23" customWidth="1"/>
    <col min="13829" max="13829" width="14.28125" style="23" customWidth="1"/>
    <col min="13830" max="13830" width="12.57421875" style="23" customWidth="1"/>
    <col min="13831" max="13831" width="13.57421875" style="23" customWidth="1"/>
    <col min="13832" max="13832" width="14.7109375" style="23" customWidth="1"/>
    <col min="13833" max="13833" width="45.57421875" style="23" customWidth="1"/>
    <col min="13834" max="13839" width="19.4218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13.7109375" style="23" customWidth="1"/>
    <col min="14085" max="14085" width="14.28125" style="23" customWidth="1"/>
    <col min="14086" max="14086" width="12.57421875" style="23" customWidth="1"/>
    <col min="14087" max="14087" width="13.57421875" style="23" customWidth="1"/>
    <col min="14088" max="14088" width="14.7109375" style="23" customWidth="1"/>
    <col min="14089" max="14089" width="45.57421875" style="23" customWidth="1"/>
    <col min="14090" max="14095" width="19.4218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13.7109375" style="23" customWidth="1"/>
    <col min="14341" max="14341" width="14.28125" style="23" customWidth="1"/>
    <col min="14342" max="14342" width="12.57421875" style="23" customWidth="1"/>
    <col min="14343" max="14343" width="13.57421875" style="23" customWidth="1"/>
    <col min="14344" max="14344" width="14.7109375" style="23" customWidth="1"/>
    <col min="14345" max="14345" width="45.57421875" style="23" customWidth="1"/>
    <col min="14346" max="14351" width="19.4218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13.7109375" style="23" customWidth="1"/>
    <col min="14597" max="14597" width="14.28125" style="23" customWidth="1"/>
    <col min="14598" max="14598" width="12.57421875" style="23" customWidth="1"/>
    <col min="14599" max="14599" width="13.57421875" style="23" customWidth="1"/>
    <col min="14600" max="14600" width="14.7109375" style="23" customWidth="1"/>
    <col min="14601" max="14601" width="45.57421875" style="23" customWidth="1"/>
    <col min="14602" max="14607" width="19.4218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13.7109375" style="23" customWidth="1"/>
    <col min="14853" max="14853" width="14.28125" style="23" customWidth="1"/>
    <col min="14854" max="14854" width="12.57421875" style="23" customWidth="1"/>
    <col min="14855" max="14855" width="13.57421875" style="23" customWidth="1"/>
    <col min="14856" max="14856" width="14.7109375" style="23" customWidth="1"/>
    <col min="14857" max="14857" width="45.57421875" style="23" customWidth="1"/>
    <col min="14858" max="14863" width="19.4218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13.7109375" style="23" customWidth="1"/>
    <col min="15109" max="15109" width="14.28125" style="23" customWidth="1"/>
    <col min="15110" max="15110" width="12.57421875" style="23" customWidth="1"/>
    <col min="15111" max="15111" width="13.57421875" style="23" customWidth="1"/>
    <col min="15112" max="15112" width="14.7109375" style="23" customWidth="1"/>
    <col min="15113" max="15113" width="45.57421875" style="23" customWidth="1"/>
    <col min="15114" max="15119" width="19.4218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13.7109375" style="23" customWidth="1"/>
    <col min="15365" max="15365" width="14.28125" style="23" customWidth="1"/>
    <col min="15366" max="15366" width="12.57421875" style="23" customWidth="1"/>
    <col min="15367" max="15367" width="13.57421875" style="23" customWidth="1"/>
    <col min="15368" max="15368" width="14.7109375" style="23" customWidth="1"/>
    <col min="15369" max="15369" width="45.57421875" style="23" customWidth="1"/>
    <col min="15370" max="15375" width="19.4218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13.7109375" style="23" customWidth="1"/>
    <col min="15621" max="15621" width="14.28125" style="23" customWidth="1"/>
    <col min="15622" max="15622" width="12.57421875" style="23" customWidth="1"/>
    <col min="15623" max="15623" width="13.57421875" style="23" customWidth="1"/>
    <col min="15624" max="15624" width="14.7109375" style="23" customWidth="1"/>
    <col min="15625" max="15625" width="45.57421875" style="23" customWidth="1"/>
    <col min="15626" max="15631" width="19.4218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13.7109375" style="23" customWidth="1"/>
    <col min="15877" max="15877" width="14.28125" style="23" customWidth="1"/>
    <col min="15878" max="15878" width="12.57421875" style="23" customWidth="1"/>
    <col min="15879" max="15879" width="13.57421875" style="23" customWidth="1"/>
    <col min="15880" max="15880" width="14.7109375" style="23" customWidth="1"/>
    <col min="15881" max="15881" width="45.57421875" style="23" customWidth="1"/>
    <col min="15882" max="15887" width="19.4218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13.7109375" style="23" customWidth="1"/>
    <col min="16133" max="16133" width="14.28125" style="23" customWidth="1"/>
    <col min="16134" max="16134" width="12.57421875" style="23" customWidth="1"/>
    <col min="16135" max="16135" width="13.57421875" style="23" customWidth="1"/>
    <col min="16136" max="16136" width="14.7109375" style="23" customWidth="1"/>
    <col min="16137" max="16137" width="45.57421875" style="23" customWidth="1"/>
    <col min="16138" max="16143" width="19.4218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59" t="s">
        <v>47</v>
      </c>
      <c r="B7" s="352" t="s">
        <v>48</v>
      </c>
      <c r="C7" s="352"/>
      <c r="D7" s="352"/>
      <c r="E7" s="339" t="s">
        <v>49</v>
      </c>
      <c r="F7" s="339"/>
      <c r="G7" s="339"/>
      <c r="H7" s="22"/>
      <c r="BH7" s="27"/>
      <c r="BI7" s="27"/>
      <c r="BJ7" s="27"/>
    </row>
    <row r="8" spans="1:62" ht="50.25" customHeight="1">
      <c r="A8" s="69" t="str">
        <f>'Consolidado 2016'!C12</f>
        <v xml:space="preserve">Gestión de intercambios </v>
      </c>
      <c r="B8" s="379" t="str">
        <f>'Consolidado 2016'!G12</f>
        <v>≥0%</v>
      </c>
      <c r="C8" s="380"/>
      <c r="D8" s="380"/>
      <c r="E8" s="350" t="s">
        <v>43</v>
      </c>
      <c r="F8" s="350"/>
      <c r="G8" s="350"/>
      <c r="H8" s="22"/>
      <c r="BH8" s="27"/>
      <c r="BI8" s="49"/>
      <c r="BJ8" s="27"/>
    </row>
    <row r="9" spans="1:62" ht="15">
      <c r="A9" s="339" t="s">
        <v>50</v>
      </c>
      <c r="B9" s="339"/>
      <c r="C9" s="339"/>
      <c r="D9" s="339"/>
      <c r="E9" s="339"/>
      <c r="F9" s="339"/>
      <c r="G9" s="339"/>
      <c r="H9" s="22"/>
      <c r="BH9" s="27"/>
      <c r="BI9" s="50"/>
      <c r="BJ9" s="27"/>
    </row>
    <row r="10" spans="1:62" ht="33" customHeight="1">
      <c r="A10" s="351" t="str">
        <f>'Consolidado 2016'!E12</f>
        <v xml:space="preserve">Medir la capacidad de gestión de la Institución para hacer intercambio de conocimientos artísticos y musicales </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48" customHeight="1">
      <c r="A12" s="351" t="str">
        <f>'Consolidado 2016'!D12</f>
        <v>(N° de talleres para estudiantes con maestros externos al Conservatorio en el año actual-N° de talleres para estudiantes con maestros externos al Conservatorio en el año anterior)*100/N° de talleres para estudiantes con maestros externos al Conservatorio en el año actual</v>
      </c>
      <c r="B12" s="351"/>
      <c r="C12" s="351"/>
      <c r="D12" s="351"/>
      <c r="E12" s="351"/>
      <c r="F12" s="351"/>
      <c r="G12" s="351"/>
      <c r="H12" s="22"/>
      <c r="BH12" s="27"/>
      <c r="BI12" s="50"/>
      <c r="BJ12" s="27"/>
    </row>
    <row r="13" spans="1:64" ht="15">
      <c r="A13" s="339" t="s">
        <v>52</v>
      </c>
      <c r="B13" s="339"/>
      <c r="C13" s="339"/>
      <c r="D13" s="352" t="s">
        <v>53</v>
      </c>
      <c r="E13" s="352"/>
      <c r="F13" s="352"/>
      <c r="G13" s="352"/>
      <c r="H13" s="22"/>
      <c r="AB13" s="23"/>
      <c r="AD13" s="24"/>
      <c r="BJ13" s="27"/>
      <c r="BK13" s="50"/>
      <c r="BL13" s="27"/>
    </row>
    <row r="14" spans="1:64" ht="15">
      <c r="A14" s="347" t="s">
        <v>110</v>
      </c>
      <c r="B14" s="347"/>
      <c r="C14" s="347"/>
      <c r="D14" s="350" t="s">
        <v>41</v>
      </c>
      <c r="E14" s="350"/>
      <c r="F14" s="350"/>
      <c r="G14" s="350"/>
      <c r="H14" s="22"/>
      <c r="AB14" s="23"/>
      <c r="AD14" s="24"/>
      <c r="BJ14" s="27"/>
      <c r="BK14" s="50"/>
      <c r="BL14" s="27"/>
    </row>
    <row r="15" spans="1:64" ht="15">
      <c r="A15" s="347"/>
      <c r="B15" s="347"/>
      <c r="C15" s="347"/>
      <c r="D15" s="350"/>
      <c r="E15" s="350"/>
      <c r="F15" s="350"/>
      <c r="G15" s="350"/>
      <c r="H15" s="22"/>
      <c r="AB15" s="23"/>
      <c r="AD15" s="24"/>
      <c r="BJ15" s="27"/>
      <c r="BK15" s="50"/>
      <c r="BL15" s="27"/>
    </row>
    <row r="16" spans="1:64" ht="15">
      <c r="A16" s="339" t="s">
        <v>55</v>
      </c>
      <c r="B16" s="339"/>
      <c r="C16" s="339"/>
      <c r="D16" s="339" t="s">
        <v>56</v>
      </c>
      <c r="E16" s="339"/>
      <c r="F16" s="339"/>
      <c r="G16" s="339"/>
      <c r="H16" s="22"/>
      <c r="AB16" s="23"/>
      <c r="AD16" s="24"/>
      <c r="BJ16" s="27"/>
      <c r="BK16" s="50"/>
      <c r="BL16" s="27"/>
    </row>
    <row r="17" spans="1:63" ht="15">
      <c r="A17" s="378" t="s">
        <v>41</v>
      </c>
      <c r="B17" s="350"/>
      <c r="C17" s="350"/>
      <c r="D17" s="350" t="s">
        <v>57</v>
      </c>
      <c r="E17" s="350"/>
      <c r="F17" s="350"/>
      <c r="G17" s="350"/>
      <c r="H17" s="22"/>
      <c r="AB17" s="23"/>
      <c r="AD17" s="24"/>
      <c r="BK17" s="51"/>
    </row>
    <row r="18" spans="1:30" ht="15">
      <c r="A18" s="350"/>
      <c r="B18" s="350"/>
      <c r="C18" s="350"/>
      <c r="D18" s="350"/>
      <c r="E18" s="350"/>
      <c r="F18" s="350"/>
      <c r="G18" s="350"/>
      <c r="H18" s="22"/>
      <c r="AB18" s="23"/>
      <c r="AD18" s="24"/>
    </row>
    <row r="19" spans="1:30" ht="15">
      <c r="A19" s="344" t="s">
        <v>58</v>
      </c>
      <c r="B19" s="344"/>
      <c r="C19" s="344"/>
      <c r="D19" s="344"/>
      <c r="E19" s="344"/>
      <c r="F19" s="344"/>
      <c r="G19" s="344"/>
      <c r="H19" s="22"/>
      <c r="AB19" s="23"/>
      <c r="AD19" s="24"/>
    </row>
    <row r="20" spans="1:30" ht="15">
      <c r="A20" s="28"/>
      <c r="B20" s="340" t="s">
        <v>59</v>
      </c>
      <c r="C20" s="340"/>
      <c r="D20" s="340"/>
      <c r="E20" s="340"/>
      <c r="F20" s="340"/>
      <c r="G20" s="28"/>
      <c r="H20" s="22"/>
      <c r="AB20" s="23"/>
      <c r="AD20" s="24"/>
    </row>
    <row r="21" spans="1:8" s="31" customFormat="1" ht="15">
      <c r="A21" s="98"/>
      <c r="B21" s="340" t="s">
        <v>299</v>
      </c>
      <c r="C21" s="340"/>
      <c r="D21" s="389" t="s">
        <v>300</v>
      </c>
      <c r="E21" s="362"/>
      <c r="F21" s="60" t="s">
        <v>111</v>
      </c>
      <c r="G21" s="30"/>
      <c r="H21" s="22"/>
    </row>
    <row r="22" spans="1:8" s="31" customFormat="1" ht="37.5" customHeight="1">
      <c r="A22" s="44"/>
      <c r="B22" s="350">
        <f>K66</f>
        <v>12</v>
      </c>
      <c r="C22" s="350"/>
      <c r="D22" s="396">
        <f>K47</f>
        <v>12</v>
      </c>
      <c r="E22" s="397"/>
      <c r="F22" s="32">
        <f>(B22-D22)/B22</f>
        <v>0</v>
      </c>
      <c r="G22" s="33"/>
      <c r="H22" s="22"/>
    </row>
    <row r="23" spans="1:30" ht="15">
      <c r="A23" s="346" t="s">
        <v>65</v>
      </c>
      <c r="B23" s="348"/>
      <c r="C23" s="348"/>
      <c r="D23" s="348"/>
      <c r="E23" s="348"/>
      <c r="F23" s="346"/>
      <c r="G23" s="346"/>
      <c r="H23" s="22"/>
      <c r="AB23" s="23"/>
      <c r="AD23" s="24"/>
    </row>
    <row r="24" spans="1:30" ht="15">
      <c r="A24" s="347"/>
      <c r="B24" s="347"/>
      <c r="C24" s="347"/>
      <c r="D24" s="347"/>
      <c r="E24" s="347"/>
      <c r="F24" s="347"/>
      <c r="G24" s="347"/>
      <c r="H24" s="22"/>
      <c r="AB24" s="23"/>
      <c r="AD24" s="24"/>
    </row>
    <row r="25" spans="1:30" ht="309" customHeight="1">
      <c r="A25" s="347"/>
      <c r="B25" s="347"/>
      <c r="C25" s="347"/>
      <c r="D25" s="347"/>
      <c r="E25" s="347"/>
      <c r="F25" s="347"/>
      <c r="G25" s="347"/>
      <c r="H25" s="22"/>
      <c r="AB25" s="23"/>
      <c r="AD25" s="24"/>
    </row>
    <row r="26" spans="1:30" ht="15">
      <c r="A26" s="348" t="s">
        <v>66</v>
      </c>
      <c r="B26" s="348"/>
      <c r="C26" s="348"/>
      <c r="D26" s="348"/>
      <c r="E26" s="348"/>
      <c r="F26" s="348"/>
      <c r="G26" s="348"/>
      <c r="H26" s="346"/>
      <c r="AB26" s="23"/>
      <c r="AD26" s="24"/>
    </row>
    <row r="27" spans="1:8" s="34" customFormat="1" ht="25.5">
      <c r="A27" s="64" t="s">
        <v>60</v>
      </c>
      <c r="B27" s="349" t="s">
        <v>67</v>
      </c>
      <c r="C27" s="349"/>
      <c r="D27" s="349"/>
      <c r="E27" s="349"/>
      <c r="F27" s="349"/>
      <c r="G27" s="62" t="s">
        <v>68</v>
      </c>
      <c r="H27" s="62" t="s">
        <v>69</v>
      </c>
    </row>
    <row r="28" spans="1:30" ht="40.5" customHeight="1">
      <c r="A28" s="35" t="s">
        <v>62</v>
      </c>
      <c r="B28" s="343" t="s">
        <v>298</v>
      </c>
      <c r="C28" s="343"/>
      <c r="D28" s="343"/>
      <c r="E28" s="343"/>
      <c r="F28" s="343"/>
      <c r="G28" s="36"/>
      <c r="H28" s="64"/>
      <c r="AB28" s="23"/>
      <c r="AD28" s="24"/>
    </row>
    <row r="29" spans="28:30" ht="15">
      <c r="AB29" s="23"/>
      <c r="AD29" s="24"/>
    </row>
    <row r="30" spans="9:30" ht="15.75">
      <c r="I30" s="99" t="s">
        <v>242</v>
      </c>
      <c r="J30" s="100"/>
      <c r="K30" s="100"/>
      <c r="L30" s="100"/>
      <c r="M30" s="100"/>
      <c r="N30" s="100"/>
      <c r="O30" s="100"/>
      <c r="P30"/>
      <c r="Q30"/>
      <c r="AB30" s="23"/>
      <c r="AD30" s="24"/>
    </row>
    <row r="31" spans="9:30" ht="47.25">
      <c r="I31" s="101" t="s">
        <v>243</v>
      </c>
      <c r="J31" s="101" t="s">
        <v>244</v>
      </c>
      <c r="K31" s="101" t="s">
        <v>245</v>
      </c>
      <c r="L31" s="101" t="s">
        <v>246</v>
      </c>
      <c r="M31" s="101" t="s">
        <v>247</v>
      </c>
      <c r="N31" s="101" t="s">
        <v>193</v>
      </c>
      <c r="O31" s="101" t="s">
        <v>194</v>
      </c>
      <c r="P31"/>
      <c r="Q31"/>
      <c r="AB31" s="23"/>
      <c r="AD31" s="24"/>
    </row>
    <row r="32" spans="9:15" ht="45">
      <c r="I32" s="102" t="s">
        <v>200</v>
      </c>
      <c r="J32" s="103" t="s">
        <v>201</v>
      </c>
      <c r="K32" s="104" t="s">
        <v>202</v>
      </c>
      <c r="L32" s="105" t="s">
        <v>248</v>
      </c>
      <c r="M32" s="106">
        <v>10</v>
      </c>
      <c r="N32" s="105" t="s">
        <v>199</v>
      </c>
      <c r="O32" s="106" t="s">
        <v>249</v>
      </c>
    </row>
    <row r="33" spans="9:15" ht="30">
      <c r="I33" s="102" t="s">
        <v>203</v>
      </c>
      <c r="J33" s="103" t="s">
        <v>204</v>
      </c>
      <c r="K33" s="107" t="s">
        <v>205</v>
      </c>
      <c r="L33" s="102" t="s">
        <v>206</v>
      </c>
      <c r="M33" s="107">
        <v>20</v>
      </c>
      <c r="N33" s="103" t="s">
        <v>207</v>
      </c>
      <c r="O33" s="107" t="s">
        <v>249</v>
      </c>
    </row>
    <row r="34" spans="9:15" ht="30">
      <c r="I34" s="102" t="s">
        <v>208</v>
      </c>
      <c r="J34" s="107" t="s">
        <v>209</v>
      </c>
      <c r="K34" s="107" t="s">
        <v>210</v>
      </c>
      <c r="L34" s="108" t="s">
        <v>250</v>
      </c>
      <c r="M34" s="107">
        <v>30</v>
      </c>
      <c r="N34" s="102" t="s">
        <v>211</v>
      </c>
      <c r="O34" s="109">
        <v>3165000</v>
      </c>
    </row>
    <row r="35" spans="9:15" ht="30">
      <c r="I35" s="102" t="s">
        <v>208</v>
      </c>
      <c r="J35" s="103" t="s">
        <v>212</v>
      </c>
      <c r="K35" s="107" t="s">
        <v>210</v>
      </c>
      <c r="L35" s="108" t="s">
        <v>250</v>
      </c>
      <c r="M35" s="107">
        <v>30</v>
      </c>
      <c r="N35" s="102" t="s">
        <v>211</v>
      </c>
      <c r="O35" s="109">
        <v>3165000</v>
      </c>
    </row>
    <row r="36" spans="9:15" ht="30">
      <c r="I36" s="102" t="s">
        <v>208</v>
      </c>
      <c r="J36" s="103" t="s">
        <v>213</v>
      </c>
      <c r="K36" s="107" t="s">
        <v>214</v>
      </c>
      <c r="L36" s="108" t="s">
        <v>251</v>
      </c>
      <c r="M36" s="107">
        <v>20</v>
      </c>
      <c r="N36" s="102" t="s">
        <v>211</v>
      </c>
      <c r="O36" s="109">
        <v>11900000</v>
      </c>
    </row>
    <row r="37" spans="9:15" ht="30">
      <c r="I37" s="102" t="s">
        <v>208</v>
      </c>
      <c r="J37" s="103" t="s">
        <v>215</v>
      </c>
      <c r="K37" s="110" t="s">
        <v>216</v>
      </c>
      <c r="L37" s="108" t="s">
        <v>252</v>
      </c>
      <c r="M37" s="107">
        <v>20</v>
      </c>
      <c r="N37" s="102" t="s">
        <v>211</v>
      </c>
      <c r="O37" s="109">
        <v>3431000</v>
      </c>
    </row>
    <row r="38" spans="9:15" ht="30">
      <c r="I38" s="102" t="s">
        <v>208</v>
      </c>
      <c r="J38" s="103" t="s">
        <v>217</v>
      </c>
      <c r="K38" s="110" t="s">
        <v>205</v>
      </c>
      <c r="L38" s="108" t="s">
        <v>252</v>
      </c>
      <c r="M38" s="107">
        <v>20</v>
      </c>
      <c r="N38" s="102" t="s">
        <v>211</v>
      </c>
      <c r="O38" s="109">
        <v>3165000</v>
      </c>
    </row>
    <row r="39" spans="9:15" ht="30">
      <c r="I39" s="102" t="s">
        <v>208</v>
      </c>
      <c r="J39" s="103" t="s">
        <v>218</v>
      </c>
      <c r="K39" s="107" t="s">
        <v>197</v>
      </c>
      <c r="L39" s="102" t="s">
        <v>253</v>
      </c>
      <c r="M39" s="107">
        <v>10</v>
      </c>
      <c r="N39" s="107" t="s">
        <v>219</v>
      </c>
      <c r="O39" s="111">
        <v>2665000</v>
      </c>
    </row>
    <row r="40" spans="9:15" ht="30">
      <c r="I40" s="112" t="s">
        <v>220</v>
      </c>
      <c r="J40" s="103" t="s">
        <v>221</v>
      </c>
      <c r="K40" s="107" t="s">
        <v>222</v>
      </c>
      <c r="L40" s="102" t="s">
        <v>253</v>
      </c>
      <c r="M40" s="107">
        <v>5</v>
      </c>
      <c r="N40" s="107" t="s">
        <v>219</v>
      </c>
      <c r="O40" s="111">
        <v>2665000</v>
      </c>
    </row>
    <row r="41" spans="9:15" ht="30">
      <c r="I41" s="113" t="s">
        <v>223</v>
      </c>
      <c r="J41" s="113" t="s">
        <v>224</v>
      </c>
      <c r="K41" s="114" t="s">
        <v>205</v>
      </c>
      <c r="L41" s="113" t="s">
        <v>225</v>
      </c>
      <c r="M41" s="115">
        <v>30</v>
      </c>
      <c r="N41" s="116" t="s">
        <v>211</v>
      </c>
      <c r="O41" s="117">
        <v>0</v>
      </c>
    </row>
    <row r="42" spans="9:15" ht="42.75">
      <c r="I42" s="118" t="s">
        <v>226</v>
      </c>
      <c r="J42" s="113" t="s">
        <v>227</v>
      </c>
      <c r="K42" s="114" t="s">
        <v>205</v>
      </c>
      <c r="L42" s="119" t="s">
        <v>254</v>
      </c>
      <c r="M42" s="115">
        <v>20</v>
      </c>
      <c r="N42" s="116" t="s">
        <v>211</v>
      </c>
      <c r="O42" s="117">
        <v>0</v>
      </c>
    </row>
    <row r="43" spans="9:15" ht="28.5">
      <c r="I43" s="118" t="s">
        <v>228</v>
      </c>
      <c r="J43" s="113" t="s">
        <v>229</v>
      </c>
      <c r="K43" s="114" t="s">
        <v>205</v>
      </c>
      <c r="L43" s="120" t="s">
        <v>255</v>
      </c>
      <c r="M43" s="114">
        <v>4</v>
      </c>
      <c r="N43" s="113" t="s">
        <v>230</v>
      </c>
      <c r="O43" s="114">
        <v>0</v>
      </c>
    </row>
    <row r="44" spans="9:15" ht="15">
      <c r="I44" s="121"/>
      <c r="J44" s="121"/>
      <c r="K44" s="121"/>
      <c r="L44" s="121"/>
      <c r="M44" s="121"/>
      <c r="N44" s="121"/>
      <c r="O44" s="121"/>
    </row>
    <row r="45" spans="9:15" ht="15.75" customHeight="1">
      <c r="I45" s="395" t="s">
        <v>256</v>
      </c>
      <c r="J45" s="122" t="s">
        <v>257</v>
      </c>
      <c r="K45" s="106">
        <v>5</v>
      </c>
      <c r="L45" s="121"/>
      <c r="M45" s="121"/>
      <c r="N45" s="121"/>
      <c r="O45" s="121"/>
    </row>
    <row r="46" spans="9:15" ht="15">
      <c r="I46" s="372"/>
      <c r="J46" s="122" t="s">
        <v>258</v>
      </c>
      <c r="K46" s="106">
        <v>7</v>
      </c>
      <c r="L46" s="121"/>
      <c r="M46" s="121"/>
      <c r="N46" s="121"/>
      <c r="O46" s="121"/>
    </row>
    <row r="47" spans="9:14" ht="15.75">
      <c r="I47" s="121"/>
      <c r="J47" s="123" t="s">
        <v>259</v>
      </c>
      <c r="K47" s="106">
        <f>K45+K46</f>
        <v>12</v>
      </c>
      <c r="L47" s="121"/>
      <c r="M47" s="121"/>
      <c r="N47" s="121"/>
    </row>
    <row r="50" spans="9:15" ht="15.75">
      <c r="I50" s="99" t="s">
        <v>260</v>
      </c>
      <c r="J50" s="100"/>
      <c r="K50" s="100"/>
      <c r="L50" s="100"/>
      <c r="M50" s="100"/>
      <c r="N50" s="100"/>
      <c r="O50" s="100"/>
    </row>
    <row r="51" spans="9:15" ht="47.25">
      <c r="I51" s="101" t="s">
        <v>243</v>
      </c>
      <c r="J51" s="101" t="s">
        <v>244</v>
      </c>
      <c r="K51" s="101" t="s">
        <v>245</v>
      </c>
      <c r="L51" s="101" t="s">
        <v>246</v>
      </c>
      <c r="M51" s="101" t="s">
        <v>247</v>
      </c>
      <c r="N51" s="101" t="s">
        <v>193</v>
      </c>
      <c r="O51" s="101" t="s">
        <v>194</v>
      </c>
    </row>
    <row r="52" spans="9:15" ht="30">
      <c r="I52" s="124" t="s">
        <v>195</v>
      </c>
      <c r="J52" s="124" t="s">
        <v>196</v>
      </c>
      <c r="K52" s="125" t="s">
        <v>197</v>
      </c>
      <c r="L52" s="124" t="s">
        <v>198</v>
      </c>
      <c r="M52" s="125">
        <v>20</v>
      </c>
      <c r="N52" s="124" t="s">
        <v>199</v>
      </c>
      <c r="O52" s="126">
        <v>6650000</v>
      </c>
    </row>
    <row r="53" spans="9:15" ht="30">
      <c r="I53" s="127" t="s">
        <v>261</v>
      </c>
      <c r="J53" s="116" t="s">
        <v>262</v>
      </c>
      <c r="K53" s="128" t="s">
        <v>263</v>
      </c>
      <c r="L53" s="129" t="s">
        <v>264</v>
      </c>
      <c r="M53" s="130">
        <v>4</v>
      </c>
      <c r="N53" s="127" t="s">
        <v>265</v>
      </c>
      <c r="O53" s="131">
        <v>7000000</v>
      </c>
    </row>
    <row r="54" spans="9:15" ht="30">
      <c r="I54" s="116" t="s">
        <v>266</v>
      </c>
      <c r="J54" s="132" t="s">
        <v>267</v>
      </c>
      <c r="K54" s="130" t="s">
        <v>268</v>
      </c>
      <c r="L54" s="133" t="s">
        <v>269</v>
      </c>
      <c r="M54" s="130">
        <v>8</v>
      </c>
      <c r="N54" s="127" t="s">
        <v>270</v>
      </c>
      <c r="O54" s="131">
        <v>450000</v>
      </c>
    </row>
    <row r="55" spans="9:15" ht="75">
      <c r="I55" s="102" t="s">
        <v>271</v>
      </c>
      <c r="J55" s="102" t="s">
        <v>272</v>
      </c>
      <c r="K55" s="134" t="s">
        <v>205</v>
      </c>
      <c r="L55" s="135" t="s">
        <v>273</v>
      </c>
      <c r="M55" s="134">
        <v>10</v>
      </c>
      <c r="N55" s="127" t="s">
        <v>274</v>
      </c>
      <c r="O55" s="101"/>
    </row>
    <row r="56" spans="9:15" ht="90">
      <c r="I56" s="124" t="s">
        <v>275</v>
      </c>
      <c r="J56" s="124" t="s">
        <v>276</v>
      </c>
      <c r="K56" s="134" t="s">
        <v>205</v>
      </c>
      <c r="L56" s="135" t="s">
        <v>273</v>
      </c>
      <c r="M56" s="125">
        <v>10</v>
      </c>
      <c r="N56" s="124" t="s">
        <v>207</v>
      </c>
      <c r="O56" s="136"/>
    </row>
    <row r="57" spans="9:15" ht="30">
      <c r="I57" s="124" t="s">
        <v>277</v>
      </c>
      <c r="J57" s="124" t="s">
        <v>278</v>
      </c>
      <c r="K57" s="134" t="s">
        <v>205</v>
      </c>
      <c r="L57" s="135" t="s">
        <v>273</v>
      </c>
      <c r="M57" s="125">
        <v>10</v>
      </c>
      <c r="N57" s="124" t="s">
        <v>207</v>
      </c>
      <c r="O57" s="136"/>
    </row>
    <row r="58" spans="9:15" ht="30">
      <c r="I58" s="124" t="s">
        <v>279</v>
      </c>
      <c r="J58" s="137" t="s">
        <v>280</v>
      </c>
      <c r="K58" s="134" t="s">
        <v>263</v>
      </c>
      <c r="L58" s="138"/>
      <c r="M58" s="125">
        <v>4</v>
      </c>
      <c r="N58" s="124" t="s">
        <v>281</v>
      </c>
      <c r="O58" s="136"/>
    </row>
    <row r="59" spans="9:15" ht="30">
      <c r="I59" s="124" t="s">
        <v>282</v>
      </c>
      <c r="J59" s="135" t="s">
        <v>283</v>
      </c>
      <c r="K59" s="134" t="s">
        <v>205</v>
      </c>
      <c r="L59" s="135" t="s">
        <v>284</v>
      </c>
      <c r="M59" s="125">
        <v>20</v>
      </c>
      <c r="N59" s="124" t="s">
        <v>207</v>
      </c>
      <c r="O59" s="136"/>
    </row>
    <row r="60" spans="9:15" ht="45">
      <c r="I60" s="124" t="s">
        <v>285</v>
      </c>
      <c r="J60" s="135" t="s">
        <v>286</v>
      </c>
      <c r="K60" s="134" t="s">
        <v>205</v>
      </c>
      <c r="L60" s="139" t="s">
        <v>287</v>
      </c>
      <c r="M60" s="125">
        <v>30</v>
      </c>
      <c r="N60" s="127" t="s">
        <v>274</v>
      </c>
      <c r="O60" s="136"/>
    </row>
    <row r="61" spans="9:15" ht="15">
      <c r="I61" s="140" t="s">
        <v>288</v>
      </c>
      <c r="J61" s="137" t="s">
        <v>289</v>
      </c>
      <c r="K61" s="125" t="s">
        <v>205</v>
      </c>
      <c r="L61" s="137" t="s">
        <v>290</v>
      </c>
      <c r="M61" s="125">
        <v>30</v>
      </c>
      <c r="N61" s="124" t="s">
        <v>207</v>
      </c>
      <c r="O61" s="136"/>
    </row>
    <row r="62" spans="9:15" ht="15">
      <c r="I62" s="140" t="s">
        <v>291</v>
      </c>
      <c r="J62" s="137" t="s">
        <v>292</v>
      </c>
      <c r="K62" s="125" t="s">
        <v>205</v>
      </c>
      <c r="L62" s="137" t="s">
        <v>293</v>
      </c>
      <c r="M62" s="125">
        <v>15</v>
      </c>
      <c r="N62" s="124" t="s">
        <v>294</v>
      </c>
      <c r="O62" s="136"/>
    </row>
    <row r="63" spans="9:15" ht="30">
      <c r="I63" s="141" t="s">
        <v>295</v>
      </c>
      <c r="J63" s="142" t="s">
        <v>296</v>
      </c>
      <c r="K63" s="143" t="s">
        <v>205</v>
      </c>
      <c r="L63" s="142" t="s">
        <v>297</v>
      </c>
      <c r="M63" s="143">
        <v>20</v>
      </c>
      <c r="N63" s="124" t="s">
        <v>265</v>
      </c>
      <c r="O63" s="144"/>
    </row>
    <row r="64" spans="9:15" ht="15">
      <c r="I64" s="371" t="s">
        <v>256</v>
      </c>
      <c r="J64" s="145" t="s">
        <v>257</v>
      </c>
      <c r="K64" s="146">
        <v>8</v>
      </c>
      <c r="L64" s="121"/>
      <c r="M64" s="121"/>
      <c r="N64" s="121"/>
      <c r="O64" s="121"/>
    </row>
    <row r="65" spans="9:15" ht="15">
      <c r="I65" s="372"/>
      <c r="J65" s="122" t="s">
        <v>258</v>
      </c>
      <c r="K65" s="106">
        <v>4</v>
      </c>
      <c r="L65" s="121"/>
      <c r="M65" s="121"/>
      <c r="N65" s="121"/>
      <c r="O65" s="121"/>
    </row>
    <row r="66" spans="9:14" ht="15.75">
      <c r="I66" s="121"/>
      <c r="J66" s="123" t="s">
        <v>259</v>
      </c>
      <c r="K66" s="106">
        <f>K64+K65</f>
        <v>12</v>
      </c>
      <c r="L66" s="121"/>
      <c r="M66" s="121"/>
      <c r="N66" s="121"/>
    </row>
  </sheetData>
  <mergeCells count="32">
    <mergeCell ref="A23:G23"/>
    <mergeCell ref="A24:G25"/>
    <mergeCell ref="A26:H26"/>
    <mergeCell ref="B27:F27"/>
    <mergeCell ref="B28:F28"/>
    <mergeCell ref="D17:G18"/>
    <mergeCell ref="A19:G19"/>
    <mergeCell ref="B21:C21"/>
    <mergeCell ref="D21:E21"/>
    <mergeCell ref="B22:C22"/>
    <mergeCell ref="D22:E22"/>
    <mergeCell ref="A1:G1"/>
    <mergeCell ref="A2:G5"/>
    <mergeCell ref="A6:G6"/>
    <mergeCell ref="B7:D7"/>
    <mergeCell ref="E7:G7"/>
    <mergeCell ref="I45:I46"/>
    <mergeCell ref="I64:I65"/>
    <mergeCell ref="B20:F20"/>
    <mergeCell ref="B8:D8"/>
    <mergeCell ref="E8:G8"/>
    <mergeCell ref="A9:G9"/>
    <mergeCell ref="A10:G10"/>
    <mergeCell ref="A11:G11"/>
    <mergeCell ref="A12:G12"/>
    <mergeCell ref="A13:C13"/>
    <mergeCell ref="D13:G13"/>
    <mergeCell ref="A14:C15"/>
    <mergeCell ref="D14:G15"/>
    <mergeCell ref="A16:C16"/>
    <mergeCell ref="D16:G16"/>
    <mergeCell ref="A17:C18"/>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formula1>$I$2:$I$8</formula1>
    </dataValidation>
    <dataValidation type="list" allowBlank="1" showInputMessage="1" showErrorMessage="1" sqref="MPQ65524 MZM65524 NJI65524 NTE65524 ODA65524 OMW65524 OWS65524 PGO65524 PQK65524 QAG65524 QKC65524 QTY65524 RDU65524 RNQ65524 RXM65524 SHI65524 SRE65524 TBA65524 TKW65524 TUS65524 UEO65524 UOK65524 UYG65524 VIC65524 VRY65524 WBU65524 WLQ65524 WVM65524 E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E196596 JA196596 SW196596 ACS196596 AMO196596 AWK196596 BGG196596 BQC196596">
      <formula1>$I$2:$I$8</formula1>
    </dataValidation>
    <dataValidation type="list" allowBlank="1" showInputMessage="1" showErrorMessage="1" sqref="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E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formula1>$I$2:$I$8</formula1>
    </dataValidation>
    <dataValidation type="list" allowBlank="1" showInputMessage="1" showErrorMessage="1" sqref="PQK262132 QAG262132 QKC262132 QTY262132 RDU262132 RNQ262132 RXM262132 SHI262132 SRE262132 TBA262132 TKW262132 TUS262132 UEO262132 UOK262132 UYG262132 VIC262132 VRY262132 WBU262132 WLQ262132 WVM262132 E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E393204 JA393204 SW393204 ACS393204 AMO393204 AWK393204 BGG393204 BQC393204 BZY393204 CJU393204 CTQ393204 DDM393204 DNI393204 DXE393204 EHA393204 EQW393204">
      <formula1>$I$2:$I$8</formula1>
    </dataValidation>
    <dataValidation type="list" allowBlank="1" showInputMessage="1" showErrorMessage="1" sqref="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E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formula1>$I$2:$I$8</formula1>
    </dataValidation>
    <dataValidation type="list" allowBlank="1" showInputMessage="1" showErrorMessage="1" sqref="SRE458740 TBA458740 TKW458740 TUS458740 UEO458740 UOK458740 UYG458740 VIC458740 VRY458740 WBU458740 WLQ458740 WVM458740 E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E589812 JA589812 SW589812 ACS589812 AMO589812 AWK589812 BGG589812 BQC589812 BZY589812 CJU589812 CTQ589812 DDM589812 DNI589812 DXE589812 EHA589812 EQW589812 FAS589812 FKO589812 FUK589812 GEG589812 GOC589812 GXY589812 HHU589812 HRQ589812">
      <formula1>$I$2:$I$8</formula1>
    </dataValidation>
    <dataValidation type="list" allowBlank="1" showInputMessage="1" showErrorMessage="1" sqref="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E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formula1>$I$2:$I$8</formula1>
    </dataValidation>
    <dataValidation type="list" allowBlank="1" showInputMessage="1" showErrorMessage="1" sqref="VRY655348 WBU655348 WLQ655348 WVM655348 E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E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formula1>$I$2:$I$8</formula1>
    </dataValidation>
    <dataValidation type="list" allowBlank="1" showInputMessage="1" showErrorMessage="1" sqref="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E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E917492 JA917492 SW917492 ACS917492">
      <formula1>$I$2:$I$8</formula1>
    </dataValidation>
    <dataValidation type="list" allowBlank="1" showInputMessage="1" showErrorMessage="1" sqref="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E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formula1>$I$2:$I$8</formula1>
    </dataValidation>
    <dataValidation type="list" allowBlank="1" showInputMessage="1" showErrorMessage="1" sqref="ODA983028 OMW983028 OWS983028 PGO983028 PQK983028 QAG983028 QKC983028 QTY983028 RDU983028 RNQ983028 RXM983028 SHI983028 SRE983028 TBA983028 TKW983028 TUS983028 UEO983028 UOK983028 UYG983028 VIC983028 VRY983028 WBU983028 WLQ983028 WVM983028">
      <formula1>$I$2:$I$8</formula1>
    </dataValidation>
  </dataValidations>
  <hyperlinks>
    <hyperlink ref="A8" location="'Consolidado 2016'!A1" display="'Consolidado 2016'!A1"/>
    <hyperlink ref="J54" r:id="rId1" display="http://www.philipphutter.com/"/>
  </hyperlinks>
  <printOptions/>
  <pageMargins left="0.7" right="0.7" top="0.75" bottom="0.75" header="0.3" footer="0.3"/>
  <pageSetup horizontalDpi="600" verticalDpi="600" orientation="portrait" r:id="rId5"/>
  <drawing r:id="rId4"/>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63"/>
  <sheetViews>
    <sheetView zoomScale="80" zoomScaleNormal="80" workbookViewId="0" topLeftCell="A1">
      <selection activeCell="A1" sqref="A1:G1"/>
    </sheetView>
  </sheetViews>
  <sheetFormatPr defaultColWidth="11.421875" defaultRowHeight="15"/>
  <cols>
    <col min="1" max="1" width="33.421875" style="23" customWidth="1"/>
    <col min="2" max="2" width="18.28125" style="23" customWidth="1"/>
    <col min="3" max="3" width="26.421875" style="23" customWidth="1"/>
    <col min="4" max="4" width="18.00390625" style="23" customWidth="1"/>
    <col min="5" max="5" width="15.140625" style="23" customWidth="1"/>
    <col min="6" max="6" width="12.57421875" style="23" customWidth="1"/>
    <col min="7" max="7" width="11.00390625" style="23" bestFit="1" customWidth="1"/>
    <col min="8" max="8" width="14.7109375" style="23" customWidth="1"/>
    <col min="9" max="9" width="8.140625" style="23" customWidth="1"/>
    <col min="10" max="10" width="50.8515625" style="25" customWidth="1"/>
    <col min="11" max="11" width="22.28125" style="25" customWidth="1"/>
    <col min="12" max="13" width="5.7109375" style="25" customWidth="1"/>
    <col min="14" max="14" width="6.7109375" style="25" customWidth="1"/>
    <col min="15" max="19" width="5.7109375" style="25" customWidth="1"/>
    <col min="20" max="20" width="6.7109375" style="25" customWidth="1"/>
    <col min="21" max="25" width="5.7109375" style="25" customWidth="1"/>
    <col min="26" max="26" width="6.7109375" style="25" customWidth="1"/>
    <col min="27" max="27" width="5.7109375" style="26" customWidth="1"/>
    <col min="28" max="31" width="5.7109375" style="23" customWidth="1"/>
    <col min="32" max="40" width="6.7109375" style="23" customWidth="1"/>
    <col min="41" max="58" width="5.7109375" style="23" customWidth="1"/>
    <col min="59" max="59" width="6.7109375" style="23" customWidth="1"/>
    <col min="60" max="64" width="5.7109375" style="23" customWidth="1"/>
    <col min="65" max="65" width="52.7109375" style="23" customWidth="1"/>
    <col min="66" max="70" width="5.7109375" style="23" customWidth="1"/>
    <col min="71" max="71" width="6.7109375" style="23" customWidth="1"/>
    <col min="72" max="76" width="5.7109375" style="23" customWidth="1"/>
    <col min="77" max="77" width="6.7109375" style="23" customWidth="1"/>
    <col min="78" max="89" width="5.7109375" style="23" customWidth="1"/>
    <col min="90" max="254" width="11.421875" style="23" customWidth="1"/>
    <col min="255" max="255" width="33.421875" style="23" customWidth="1"/>
    <col min="256" max="256" width="18.28125" style="23" customWidth="1"/>
    <col min="257" max="257" width="26.421875" style="23" customWidth="1"/>
    <col min="258" max="258" width="18.00390625" style="23" customWidth="1"/>
    <col min="259" max="259" width="14.28125" style="23" customWidth="1"/>
    <col min="260" max="260" width="12.57421875" style="23" customWidth="1"/>
    <col min="261" max="261" width="11.00390625" style="23" bestFit="1" customWidth="1"/>
    <col min="262" max="263" width="14.7109375" style="23" customWidth="1"/>
    <col min="264" max="264" width="29.57421875" style="23" customWidth="1"/>
    <col min="265" max="265" width="22.28125" style="23" customWidth="1"/>
    <col min="266" max="266" width="22.7109375" style="23" customWidth="1"/>
    <col min="267" max="267" width="25.7109375" style="23" customWidth="1"/>
    <col min="268" max="269" width="5.7109375" style="23" customWidth="1"/>
    <col min="270" max="270" width="6.7109375" style="23" customWidth="1"/>
    <col min="271" max="275" width="5.7109375" style="23" customWidth="1"/>
    <col min="276" max="276" width="6.7109375" style="23" customWidth="1"/>
    <col min="277" max="281" width="5.7109375" style="23" customWidth="1"/>
    <col min="282" max="282" width="6.7109375" style="23" customWidth="1"/>
    <col min="283" max="287" width="5.7109375" style="23" customWidth="1"/>
    <col min="288" max="296" width="6.7109375" style="23" customWidth="1"/>
    <col min="297" max="314" width="5.7109375" style="23" customWidth="1"/>
    <col min="315" max="315" width="6.7109375" style="23" customWidth="1"/>
    <col min="316" max="320" width="5.7109375" style="23" customWidth="1"/>
    <col min="321" max="321" width="52.7109375" style="23" customWidth="1"/>
    <col min="322" max="326" width="5.7109375" style="23" customWidth="1"/>
    <col min="327" max="327" width="6.7109375" style="23" customWidth="1"/>
    <col min="328" max="332" width="5.7109375" style="23" customWidth="1"/>
    <col min="333" max="333" width="6.7109375" style="23" customWidth="1"/>
    <col min="334" max="345" width="5.7109375" style="23" customWidth="1"/>
    <col min="346" max="510" width="11.421875" style="23" customWidth="1"/>
    <col min="511" max="511" width="33.421875" style="23" customWidth="1"/>
    <col min="512" max="512" width="18.28125" style="23" customWidth="1"/>
    <col min="513" max="513" width="26.421875" style="23" customWidth="1"/>
    <col min="514" max="514" width="18.00390625" style="23" customWidth="1"/>
    <col min="515" max="515" width="14.28125" style="23" customWidth="1"/>
    <col min="516" max="516" width="12.57421875" style="23" customWidth="1"/>
    <col min="517" max="517" width="11.00390625" style="23" bestFit="1" customWidth="1"/>
    <col min="518" max="519" width="14.7109375" style="23" customWidth="1"/>
    <col min="520" max="520" width="29.57421875" style="23" customWidth="1"/>
    <col min="521" max="521" width="22.28125" style="23" customWidth="1"/>
    <col min="522" max="522" width="22.7109375" style="23" customWidth="1"/>
    <col min="523" max="523" width="25.7109375" style="23" customWidth="1"/>
    <col min="524" max="525" width="5.7109375" style="23" customWidth="1"/>
    <col min="526" max="526" width="6.7109375" style="23" customWidth="1"/>
    <col min="527" max="531" width="5.7109375" style="23" customWidth="1"/>
    <col min="532" max="532" width="6.7109375" style="23" customWidth="1"/>
    <col min="533" max="537" width="5.7109375" style="23" customWidth="1"/>
    <col min="538" max="538" width="6.7109375" style="23" customWidth="1"/>
    <col min="539" max="543" width="5.7109375" style="23" customWidth="1"/>
    <col min="544" max="552" width="6.7109375" style="23" customWidth="1"/>
    <col min="553" max="570" width="5.7109375" style="23" customWidth="1"/>
    <col min="571" max="571" width="6.7109375" style="23" customWidth="1"/>
    <col min="572" max="576" width="5.7109375" style="23" customWidth="1"/>
    <col min="577" max="577" width="52.7109375" style="23" customWidth="1"/>
    <col min="578" max="582" width="5.7109375" style="23" customWidth="1"/>
    <col min="583" max="583" width="6.7109375" style="23" customWidth="1"/>
    <col min="584" max="588" width="5.7109375" style="23" customWidth="1"/>
    <col min="589" max="589" width="6.7109375" style="23" customWidth="1"/>
    <col min="590" max="601" width="5.7109375" style="23" customWidth="1"/>
    <col min="602" max="766" width="11.421875" style="23" customWidth="1"/>
    <col min="767" max="767" width="33.421875" style="23" customWidth="1"/>
    <col min="768" max="768" width="18.28125" style="23" customWidth="1"/>
    <col min="769" max="769" width="26.421875" style="23" customWidth="1"/>
    <col min="770" max="770" width="18.00390625" style="23" customWidth="1"/>
    <col min="771" max="771" width="14.28125" style="23" customWidth="1"/>
    <col min="772" max="772" width="12.57421875" style="23" customWidth="1"/>
    <col min="773" max="773" width="11.00390625" style="23" bestFit="1" customWidth="1"/>
    <col min="774" max="775" width="14.7109375" style="23" customWidth="1"/>
    <col min="776" max="776" width="29.57421875" style="23" customWidth="1"/>
    <col min="777" max="777" width="22.28125" style="23" customWidth="1"/>
    <col min="778" max="778" width="22.7109375" style="23" customWidth="1"/>
    <col min="779" max="779" width="25.7109375" style="23" customWidth="1"/>
    <col min="780" max="781" width="5.7109375" style="23" customWidth="1"/>
    <col min="782" max="782" width="6.7109375" style="23" customWidth="1"/>
    <col min="783" max="787" width="5.7109375" style="23" customWidth="1"/>
    <col min="788" max="788" width="6.7109375" style="23" customWidth="1"/>
    <col min="789" max="793" width="5.7109375" style="23" customWidth="1"/>
    <col min="794" max="794" width="6.7109375" style="23" customWidth="1"/>
    <col min="795" max="799" width="5.7109375" style="23" customWidth="1"/>
    <col min="800" max="808" width="6.7109375" style="23" customWidth="1"/>
    <col min="809" max="826" width="5.7109375" style="23" customWidth="1"/>
    <col min="827" max="827" width="6.7109375" style="23" customWidth="1"/>
    <col min="828" max="832" width="5.7109375" style="23" customWidth="1"/>
    <col min="833" max="833" width="52.7109375" style="23" customWidth="1"/>
    <col min="834" max="838" width="5.7109375" style="23" customWidth="1"/>
    <col min="839" max="839" width="6.7109375" style="23" customWidth="1"/>
    <col min="840" max="844" width="5.7109375" style="23" customWidth="1"/>
    <col min="845" max="845" width="6.7109375" style="23" customWidth="1"/>
    <col min="846" max="857" width="5.7109375" style="23" customWidth="1"/>
    <col min="858" max="1022" width="11.421875" style="23" customWidth="1"/>
    <col min="1023" max="1023" width="33.421875" style="23" customWidth="1"/>
    <col min="1024" max="1024" width="18.28125" style="23" customWidth="1"/>
    <col min="1025" max="1025" width="26.421875" style="23" customWidth="1"/>
    <col min="1026" max="1026" width="18.00390625" style="23" customWidth="1"/>
    <col min="1027" max="1027" width="14.28125" style="23" customWidth="1"/>
    <col min="1028" max="1028" width="12.57421875" style="23" customWidth="1"/>
    <col min="1029" max="1029" width="11.00390625" style="23" bestFit="1" customWidth="1"/>
    <col min="1030" max="1031" width="14.7109375" style="23" customWidth="1"/>
    <col min="1032" max="1032" width="29.57421875" style="23" customWidth="1"/>
    <col min="1033" max="1033" width="22.28125" style="23" customWidth="1"/>
    <col min="1034" max="1034" width="22.7109375" style="23" customWidth="1"/>
    <col min="1035" max="1035" width="25.7109375" style="23" customWidth="1"/>
    <col min="1036" max="1037" width="5.7109375" style="23" customWidth="1"/>
    <col min="1038" max="1038" width="6.7109375" style="23" customWidth="1"/>
    <col min="1039" max="1043" width="5.7109375" style="23" customWidth="1"/>
    <col min="1044" max="1044" width="6.7109375" style="23" customWidth="1"/>
    <col min="1045" max="1049" width="5.7109375" style="23" customWidth="1"/>
    <col min="1050" max="1050" width="6.7109375" style="23" customWidth="1"/>
    <col min="1051" max="1055" width="5.7109375" style="23" customWidth="1"/>
    <col min="1056" max="1064" width="6.7109375" style="23" customWidth="1"/>
    <col min="1065" max="1082" width="5.7109375" style="23" customWidth="1"/>
    <col min="1083" max="1083" width="6.7109375" style="23" customWidth="1"/>
    <col min="1084" max="1088" width="5.7109375" style="23" customWidth="1"/>
    <col min="1089" max="1089" width="52.7109375" style="23" customWidth="1"/>
    <col min="1090" max="1094" width="5.7109375" style="23" customWidth="1"/>
    <col min="1095" max="1095" width="6.7109375" style="23" customWidth="1"/>
    <col min="1096" max="1100" width="5.7109375" style="23" customWidth="1"/>
    <col min="1101" max="1101" width="6.7109375" style="23" customWidth="1"/>
    <col min="1102" max="1113" width="5.7109375" style="23" customWidth="1"/>
    <col min="1114" max="1278" width="11.421875" style="23" customWidth="1"/>
    <col min="1279" max="1279" width="33.421875" style="23" customWidth="1"/>
    <col min="1280" max="1280" width="18.28125" style="23" customWidth="1"/>
    <col min="1281" max="1281" width="26.421875" style="23" customWidth="1"/>
    <col min="1282" max="1282" width="18.00390625" style="23" customWidth="1"/>
    <col min="1283" max="1283" width="14.28125" style="23" customWidth="1"/>
    <col min="1284" max="1284" width="12.57421875" style="23" customWidth="1"/>
    <col min="1285" max="1285" width="11.00390625" style="23" bestFit="1" customWidth="1"/>
    <col min="1286" max="1287" width="14.7109375" style="23" customWidth="1"/>
    <col min="1288" max="1288" width="29.57421875" style="23" customWidth="1"/>
    <col min="1289" max="1289" width="22.28125" style="23" customWidth="1"/>
    <col min="1290" max="1290" width="22.7109375" style="23" customWidth="1"/>
    <col min="1291" max="1291" width="25.7109375" style="23" customWidth="1"/>
    <col min="1292" max="1293" width="5.7109375" style="23" customWidth="1"/>
    <col min="1294" max="1294" width="6.7109375" style="23" customWidth="1"/>
    <col min="1295" max="1299" width="5.7109375" style="23" customWidth="1"/>
    <col min="1300" max="1300" width="6.7109375" style="23" customWidth="1"/>
    <col min="1301" max="1305" width="5.7109375" style="23" customWidth="1"/>
    <col min="1306" max="1306" width="6.7109375" style="23" customWidth="1"/>
    <col min="1307" max="1311" width="5.7109375" style="23" customWidth="1"/>
    <col min="1312" max="1320" width="6.7109375" style="23" customWidth="1"/>
    <col min="1321" max="1338" width="5.7109375" style="23" customWidth="1"/>
    <col min="1339" max="1339" width="6.7109375" style="23" customWidth="1"/>
    <col min="1340" max="1344" width="5.7109375" style="23" customWidth="1"/>
    <col min="1345" max="1345" width="52.7109375" style="23" customWidth="1"/>
    <col min="1346" max="1350" width="5.7109375" style="23" customWidth="1"/>
    <col min="1351" max="1351" width="6.7109375" style="23" customWidth="1"/>
    <col min="1352" max="1356" width="5.7109375" style="23" customWidth="1"/>
    <col min="1357" max="1357" width="6.7109375" style="23" customWidth="1"/>
    <col min="1358" max="1369" width="5.7109375" style="23" customWidth="1"/>
    <col min="1370" max="1534" width="11.421875" style="23" customWidth="1"/>
    <col min="1535" max="1535" width="33.421875" style="23" customWidth="1"/>
    <col min="1536" max="1536" width="18.28125" style="23" customWidth="1"/>
    <col min="1537" max="1537" width="26.421875" style="23" customWidth="1"/>
    <col min="1538" max="1538" width="18.00390625" style="23" customWidth="1"/>
    <col min="1539" max="1539" width="14.28125" style="23" customWidth="1"/>
    <col min="1540" max="1540" width="12.57421875" style="23" customWidth="1"/>
    <col min="1541" max="1541" width="11.00390625" style="23" bestFit="1" customWidth="1"/>
    <col min="1542" max="1543" width="14.7109375" style="23" customWidth="1"/>
    <col min="1544" max="1544" width="29.57421875" style="23" customWidth="1"/>
    <col min="1545" max="1545" width="22.28125" style="23" customWidth="1"/>
    <col min="1546" max="1546" width="22.7109375" style="23" customWidth="1"/>
    <col min="1547" max="1547" width="25.7109375" style="23" customWidth="1"/>
    <col min="1548" max="1549" width="5.7109375" style="23" customWidth="1"/>
    <col min="1550" max="1550" width="6.7109375" style="23" customWidth="1"/>
    <col min="1551" max="1555" width="5.7109375" style="23" customWidth="1"/>
    <col min="1556" max="1556" width="6.7109375" style="23" customWidth="1"/>
    <col min="1557" max="1561" width="5.7109375" style="23" customWidth="1"/>
    <col min="1562" max="1562" width="6.7109375" style="23" customWidth="1"/>
    <col min="1563" max="1567" width="5.7109375" style="23" customWidth="1"/>
    <col min="1568" max="1576" width="6.7109375" style="23" customWidth="1"/>
    <col min="1577" max="1594" width="5.7109375" style="23" customWidth="1"/>
    <col min="1595" max="1595" width="6.7109375" style="23" customWidth="1"/>
    <col min="1596" max="1600" width="5.7109375" style="23" customWidth="1"/>
    <col min="1601" max="1601" width="52.7109375" style="23" customWidth="1"/>
    <col min="1602" max="1606" width="5.7109375" style="23" customWidth="1"/>
    <col min="1607" max="1607" width="6.7109375" style="23" customWidth="1"/>
    <col min="1608" max="1612" width="5.7109375" style="23" customWidth="1"/>
    <col min="1613" max="1613" width="6.7109375" style="23" customWidth="1"/>
    <col min="1614" max="1625" width="5.7109375" style="23" customWidth="1"/>
    <col min="1626" max="1790" width="11.421875" style="23" customWidth="1"/>
    <col min="1791" max="1791" width="33.421875" style="23" customWidth="1"/>
    <col min="1792" max="1792" width="18.28125" style="23" customWidth="1"/>
    <col min="1793" max="1793" width="26.421875" style="23" customWidth="1"/>
    <col min="1794" max="1794" width="18.00390625" style="23" customWidth="1"/>
    <col min="1795" max="1795" width="14.28125" style="23" customWidth="1"/>
    <col min="1796" max="1796" width="12.57421875" style="23" customWidth="1"/>
    <col min="1797" max="1797" width="11.00390625" style="23" bestFit="1" customWidth="1"/>
    <col min="1798" max="1799" width="14.7109375" style="23" customWidth="1"/>
    <col min="1800" max="1800" width="29.57421875" style="23" customWidth="1"/>
    <col min="1801" max="1801" width="22.28125" style="23" customWidth="1"/>
    <col min="1802" max="1802" width="22.7109375" style="23" customWidth="1"/>
    <col min="1803" max="1803" width="25.7109375" style="23" customWidth="1"/>
    <col min="1804" max="1805" width="5.7109375" style="23" customWidth="1"/>
    <col min="1806" max="1806" width="6.7109375" style="23" customWidth="1"/>
    <col min="1807" max="1811" width="5.7109375" style="23" customWidth="1"/>
    <col min="1812" max="1812" width="6.7109375" style="23" customWidth="1"/>
    <col min="1813" max="1817" width="5.7109375" style="23" customWidth="1"/>
    <col min="1818" max="1818" width="6.7109375" style="23" customWidth="1"/>
    <col min="1819" max="1823" width="5.7109375" style="23" customWidth="1"/>
    <col min="1824" max="1832" width="6.7109375" style="23" customWidth="1"/>
    <col min="1833" max="1850" width="5.7109375" style="23" customWidth="1"/>
    <col min="1851" max="1851" width="6.7109375" style="23" customWidth="1"/>
    <col min="1852" max="1856" width="5.7109375" style="23" customWidth="1"/>
    <col min="1857" max="1857" width="52.7109375" style="23" customWidth="1"/>
    <col min="1858" max="1862" width="5.7109375" style="23" customWidth="1"/>
    <col min="1863" max="1863" width="6.7109375" style="23" customWidth="1"/>
    <col min="1864" max="1868" width="5.7109375" style="23" customWidth="1"/>
    <col min="1869" max="1869" width="6.7109375" style="23" customWidth="1"/>
    <col min="1870" max="1881" width="5.7109375" style="23" customWidth="1"/>
    <col min="1882" max="2046" width="11.421875" style="23" customWidth="1"/>
    <col min="2047" max="2047" width="33.421875" style="23" customWidth="1"/>
    <col min="2048" max="2048" width="18.28125" style="23" customWidth="1"/>
    <col min="2049" max="2049" width="26.421875" style="23" customWidth="1"/>
    <col min="2050" max="2050" width="18.00390625" style="23" customWidth="1"/>
    <col min="2051" max="2051" width="14.28125" style="23" customWidth="1"/>
    <col min="2052" max="2052" width="12.57421875" style="23" customWidth="1"/>
    <col min="2053" max="2053" width="11.00390625" style="23" bestFit="1" customWidth="1"/>
    <col min="2054" max="2055" width="14.7109375" style="23" customWidth="1"/>
    <col min="2056" max="2056" width="29.57421875" style="23" customWidth="1"/>
    <col min="2057" max="2057" width="22.28125" style="23" customWidth="1"/>
    <col min="2058" max="2058" width="22.7109375" style="23" customWidth="1"/>
    <col min="2059" max="2059" width="25.7109375" style="23" customWidth="1"/>
    <col min="2060" max="2061" width="5.7109375" style="23" customWidth="1"/>
    <col min="2062" max="2062" width="6.7109375" style="23" customWidth="1"/>
    <col min="2063" max="2067" width="5.7109375" style="23" customWidth="1"/>
    <col min="2068" max="2068" width="6.7109375" style="23" customWidth="1"/>
    <col min="2069" max="2073" width="5.7109375" style="23" customWidth="1"/>
    <col min="2074" max="2074" width="6.7109375" style="23" customWidth="1"/>
    <col min="2075" max="2079" width="5.7109375" style="23" customWidth="1"/>
    <col min="2080" max="2088" width="6.7109375" style="23" customWidth="1"/>
    <col min="2089" max="2106" width="5.7109375" style="23" customWidth="1"/>
    <col min="2107" max="2107" width="6.7109375" style="23" customWidth="1"/>
    <col min="2108" max="2112" width="5.7109375" style="23" customWidth="1"/>
    <col min="2113" max="2113" width="52.7109375" style="23" customWidth="1"/>
    <col min="2114" max="2118" width="5.7109375" style="23" customWidth="1"/>
    <col min="2119" max="2119" width="6.7109375" style="23" customWidth="1"/>
    <col min="2120" max="2124" width="5.7109375" style="23" customWidth="1"/>
    <col min="2125" max="2125" width="6.7109375" style="23" customWidth="1"/>
    <col min="2126" max="2137" width="5.7109375" style="23" customWidth="1"/>
    <col min="2138" max="2302" width="11.421875" style="23" customWidth="1"/>
    <col min="2303" max="2303" width="33.421875" style="23" customWidth="1"/>
    <col min="2304" max="2304" width="18.28125" style="23" customWidth="1"/>
    <col min="2305" max="2305" width="26.421875" style="23" customWidth="1"/>
    <col min="2306" max="2306" width="18.00390625" style="23" customWidth="1"/>
    <col min="2307" max="2307" width="14.28125" style="23" customWidth="1"/>
    <col min="2308" max="2308" width="12.57421875" style="23" customWidth="1"/>
    <col min="2309" max="2309" width="11.00390625" style="23" bestFit="1" customWidth="1"/>
    <col min="2310" max="2311" width="14.7109375" style="23" customWidth="1"/>
    <col min="2312" max="2312" width="29.57421875" style="23" customWidth="1"/>
    <col min="2313" max="2313" width="22.28125" style="23" customWidth="1"/>
    <col min="2314" max="2314" width="22.7109375" style="23" customWidth="1"/>
    <col min="2315" max="2315" width="25.7109375" style="23" customWidth="1"/>
    <col min="2316" max="2317" width="5.7109375" style="23" customWidth="1"/>
    <col min="2318" max="2318" width="6.7109375" style="23" customWidth="1"/>
    <col min="2319" max="2323" width="5.7109375" style="23" customWidth="1"/>
    <col min="2324" max="2324" width="6.7109375" style="23" customWidth="1"/>
    <col min="2325" max="2329" width="5.7109375" style="23" customWidth="1"/>
    <col min="2330" max="2330" width="6.7109375" style="23" customWidth="1"/>
    <col min="2331" max="2335" width="5.7109375" style="23" customWidth="1"/>
    <col min="2336" max="2344" width="6.7109375" style="23" customWidth="1"/>
    <col min="2345" max="2362" width="5.7109375" style="23" customWidth="1"/>
    <col min="2363" max="2363" width="6.7109375" style="23" customWidth="1"/>
    <col min="2364" max="2368" width="5.7109375" style="23" customWidth="1"/>
    <col min="2369" max="2369" width="52.7109375" style="23" customWidth="1"/>
    <col min="2370" max="2374" width="5.7109375" style="23" customWidth="1"/>
    <col min="2375" max="2375" width="6.7109375" style="23" customWidth="1"/>
    <col min="2376" max="2380" width="5.7109375" style="23" customWidth="1"/>
    <col min="2381" max="2381" width="6.7109375" style="23" customWidth="1"/>
    <col min="2382" max="2393" width="5.7109375" style="23" customWidth="1"/>
    <col min="2394" max="2558" width="11.421875" style="23" customWidth="1"/>
    <col min="2559" max="2559" width="33.421875" style="23" customWidth="1"/>
    <col min="2560" max="2560" width="18.28125" style="23" customWidth="1"/>
    <col min="2561" max="2561" width="26.421875" style="23" customWidth="1"/>
    <col min="2562" max="2562" width="18.00390625" style="23" customWidth="1"/>
    <col min="2563" max="2563" width="14.28125" style="23" customWidth="1"/>
    <col min="2564" max="2564" width="12.57421875" style="23" customWidth="1"/>
    <col min="2565" max="2565" width="11.00390625" style="23" bestFit="1" customWidth="1"/>
    <col min="2566" max="2567" width="14.7109375" style="23" customWidth="1"/>
    <col min="2568" max="2568" width="29.57421875" style="23" customWidth="1"/>
    <col min="2569" max="2569" width="22.28125" style="23" customWidth="1"/>
    <col min="2570" max="2570" width="22.7109375" style="23" customWidth="1"/>
    <col min="2571" max="2571" width="25.7109375" style="23" customWidth="1"/>
    <col min="2572" max="2573" width="5.7109375" style="23" customWidth="1"/>
    <col min="2574" max="2574" width="6.7109375" style="23" customWidth="1"/>
    <col min="2575" max="2579" width="5.7109375" style="23" customWidth="1"/>
    <col min="2580" max="2580" width="6.7109375" style="23" customWidth="1"/>
    <col min="2581" max="2585" width="5.7109375" style="23" customWidth="1"/>
    <col min="2586" max="2586" width="6.7109375" style="23" customWidth="1"/>
    <col min="2587" max="2591" width="5.7109375" style="23" customWidth="1"/>
    <col min="2592" max="2600" width="6.7109375" style="23" customWidth="1"/>
    <col min="2601" max="2618" width="5.7109375" style="23" customWidth="1"/>
    <col min="2619" max="2619" width="6.7109375" style="23" customWidth="1"/>
    <col min="2620" max="2624" width="5.7109375" style="23" customWidth="1"/>
    <col min="2625" max="2625" width="52.7109375" style="23" customWidth="1"/>
    <col min="2626" max="2630" width="5.7109375" style="23" customWidth="1"/>
    <col min="2631" max="2631" width="6.7109375" style="23" customWidth="1"/>
    <col min="2632" max="2636" width="5.7109375" style="23" customWidth="1"/>
    <col min="2637" max="2637" width="6.7109375" style="23" customWidth="1"/>
    <col min="2638" max="2649" width="5.7109375" style="23" customWidth="1"/>
    <col min="2650" max="2814" width="11.421875" style="23" customWidth="1"/>
    <col min="2815" max="2815" width="33.421875" style="23" customWidth="1"/>
    <col min="2816" max="2816" width="18.28125" style="23" customWidth="1"/>
    <col min="2817" max="2817" width="26.421875" style="23" customWidth="1"/>
    <col min="2818" max="2818" width="18.00390625" style="23" customWidth="1"/>
    <col min="2819" max="2819" width="14.28125" style="23" customWidth="1"/>
    <col min="2820" max="2820" width="12.57421875" style="23" customWidth="1"/>
    <col min="2821" max="2821" width="11.00390625" style="23" bestFit="1" customWidth="1"/>
    <col min="2822" max="2823" width="14.7109375" style="23" customWidth="1"/>
    <col min="2824" max="2824" width="29.57421875" style="23" customWidth="1"/>
    <col min="2825" max="2825" width="22.28125" style="23" customWidth="1"/>
    <col min="2826" max="2826" width="22.7109375" style="23" customWidth="1"/>
    <col min="2827" max="2827" width="25.7109375" style="23" customWidth="1"/>
    <col min="2828" max="2829" width="5.7109375" style="23" customWidth="1"/>
    <col min="2830" max="2830" width="6.7109375" style="23" customWidth="1"/>
    <col min="2831" max="2835" width="5.7109375" style="23" customWidth="1"/>
    <col min="2836" max="2836" width="6.7109375" style="23" customWidth="1"/>
    <col min="2837" max="2841" width="5.7109375" style="23" customWidth="1"/>
    <col min="2842" max="2842" width="6.7109375" style="23" customWidth="1"/>
    <col min="2843" max="2847" width="5.7109375" style="23" customWidth="1"/>
    <col min="2848" max="2856" width="6.7109375" style="23" customWidth="1"/>
    <col min="2857" max="2874" width="5.7109375" style="23" customWidth="1"/>
    <col min="2875" max="2875" width="6.7109375" style="23" customWidth="1"/>
    <col min="2876" max="2880" width="5.7109375" style="23" customWidth="1"/>
    <col min="2881" max="2881" width="52.7109375" style="23" customWidth="1"/>
    <col min="2882" max="2886" width="5.7109375" style="23" customWidth="1"/>
    <col min="2887" max="2887" width="6.7109375" style="23" customWidth="1"/>
    <col min="2888" max="2892" width="5.7109375" style="23" customWidth="1"/>
    <col min="2893" max="2893" width="6.7109375" style="23" customWidth="1"/>
    <col min="2894" max="2905" width="5.7109375" style="23" customWidth="1"/>
    <col min="2906" max="3070" width="11.421875" style="23" customWidth="1"/>
    <col min="3071" max="3071" width="33.421875" style="23" customWidth="1"/>
    <col min="3072" max="3072" width="18.28125" style="23" customWidth="1"/>
    <col min="3073" max="3073" width="26.421875" style="23" customWidth="1"/>
    <col min="3074" max="3074" width="18.00390625" style="23" customWidth="1"/>
    <col min="3075" max="3075" width="14.28125" style="23" customWidth="1"/>
    <col min="3076" max="3076" width="12.57421875" style="23" customWidth="1"/>
    <col min="3077" max="3077" width="11.00390625" style="23" bestFit="1" customWidth="1"/>
    <col min="3078" max="3079" width="14.7109375" style="23" customWidth="1"/>
    <col min="3080" max="3080" width="29.57421875" style="23" customWidth="1"/>
    <col min="3081" max="3081" width="22.28125" style="23" customWidth="1"/>
    <col min="3082" max="3082" width="22.7109375" style="23" customWidth="1"/>
    <col min="3083" max="3083" width="25.7109375" style="23" customWidth="1"/>
    <col min="3084" max="3085" width="5.7109375" style="23" customWidth="1"/>
    <col min="3086" max="3086" width="6.7109375" style="23" customWidth="1"/>
    <col min="3087" max="3091" width="5.7109375" style="23" customWidth="1"/>
    <col min="3092" max="3092" width="6.7109375" style="23" customWidth="1"/>
    <col min="3093" max="3097" width="5.7109375" style="23" customWidth="1"/>
    <col min="3098" max="3098" width="6.7109375" style="23" customWidth="1"/>
    <col min="3099" max="3103" width="5.7109375" style="23" customWidth="1"/>
    <col min="3104" max="3112" width="6.7109375" style="23" customWidth="1"/>
    <col min="3113" max="3130" width="5.7109375" style="23" customWidth="1"/>
    <col min="3131" max="3131" width="6.7109375" style="23" customWidth="1"/>
    <col min="3132" max="3136" width="5.7109375" style="23" customWidth="1"/>
    <col min="3137" max="3137" width="52.7109375" style="23" customWidth="1"/>
    <col min="3138" max="3142" width="5.7109375" style="23" customWidth="1"/>
    <col min="3143" max="3143" width="6.7109375" style="23" customWidth="1"/>
    <col min="3144" max="3148" width="5.7109375" style="23" customWidth="1"/>
    <col min="3149" max="3149" width="6.7109375" style="23" customWidth="1"/>
    <col min="3150" max="3161" width="5.7109375" style="23" customWidth="1"/>
    <col min="3162" max="3326" width="11.421875" style="23" customWidth="1"/>
    <col min="3327" max="3327" width="33.421875" style="23" customWidth="1"/>
    <col min="3328" max="3328" width="18.28125" style="23" customWidth="1"/>
    <col min="3329" max="3329" width="26.421875" style="23" customWidth="1"/>
    <col min="3330" max="3330" width="18.00390625" style="23" customWidth="1"/>
    <col min="3331" max="3331" width="14.28125" style="23" customWidth="1"/>
    <col min="3332" max="3332" width="12.57421875" style="23" customWidth="1"/>
    <col min="3333" max="3333" width="11.00390625" style="23" bestFit="1" customWidth="1"/>
    <col min="3334" max="3335" width="14.7109375" style="23" customWidth="1"/>
    <col min="3336" max="3336" width="29.57421875" style="23" customWidth="1"/>
    <col min="3337" max="3337" width="22.28125" style="23" customWidth="1"/>
    <col min="3338" max="3338" width="22.7109375" style="23" customWidth="1"/>
    <col min="3339" max="3339" width="25.7109375" style="23" customWidth="1"/>
    <col min="3340" max="3341" width="5.7109375" style="23" customWidth="1"/>
    <col min="3342" max="3342" width="6.7109375" style="23" customWidth="1"/>
    <col min="3343" max="3347" width="5.7109375" style="23" customWidth="1"/>
    <col min="3348" max="3348" width="6.7109375" style="23" customWidth="1"/>
    <col min="3349" max="3353" width="5.7109375" style="23" customWidth="1"/>
    <col min="3354" max="3354" width="6.7109375" style="23" customWidth="1"/>
    <col min="3355" max="3359" width="5.7109375" style="23" customWidth="1"/>
    <col min="3360" max="3368" width="6.7109375" style="23" customWidth="1"/>
    <col min="3369" max="3386" width="5.7109375" style="23" customWidth="1"/>
    <col min="3387" max="3387" width="6.7109375" style="23" customWidth="1"/>
    <col min="3388" max="3392" width="5.7109375" style="23" customWidth="1"/>
    <col min="3393" max="3393" width="52.7109375" style="23" customWidth="1"/>
    <col min="3394" max="3398" width="5.7109375" style="23" customWidth="1"/>
    <col min="3399" max="3399" width="6.7109375" style="23" customWidth="1"/>
    <col min="3400" max="3404" width="5.7109375" style="23" customWidth="1"/>
    <col min="3405" max="3405" width="6.7109375" style="23" customWidth="1"/>
    <col min="3406" max="3417" width="5.7109375" style="23" customWidth="1"/>
    <col min="3418" max="3582" width="11.421875" style="23" customWidth="1"/>
    <col min="3583" max="3583" width="33.421875" style="23" customWidth="1"/>
    <col min="3584" max="3584" width="18.28125" style="23" customWidth="1"/>
    <col min="3585" max="3585" width="26.421875" style="23" customWidth="1"/>
    <col min="3586" max="3586" width="18.00390625" style="23" customWidth="1"/>
    <col min="3587" max="3587" width="14.28125" style="23" customWidth="1"/>
    <col min="3588" max="3588" width="12.57421875" style="23" customWidth="1"/>
    <col min="3589" max="3589" width="11.00390625" style="23" bestFit="1" customWidth="1"/>
    <col min="3590" max="3591" width="14.7109375" style="23" customWidth="1"/>
    <col min="3592" max="3592" width="29.57421875" style="23" customWidth="1"/>
    <col min="3593" max="3593" width="22.28125" style="23" customWidth="1"/>
    <col min="3594" max="3594" width="22.7109375" style="23" customWidth="1"/>
    <col min="3595" max="3595" width="25.7109375" style="23" customWidth="1"/>
    <col min="3596" max="3597" width="5.7109375" style="23" customWidth="1"/>
    <col min="3598" max="3598" width="6.7109375" style="23" customWidth="1"/>
    <col min="3599" max="3603" width="5.7109375" style="23" customWidth="1"/>
    <col min="3604" max="3604" width="6.7109375" style="23" customWidth="1"/>
    <col min="3605" max="3609" width="5.7109375" style="23" customWidth="1"/>
    <col min="3610" max="3610" width="6.7109375" style="23" customWidth="1"/>
    <col min="3611" max="3615" width="5.7109375" style="23" customWidth="1"/>
    <col min="3616" max="3624" width="6.7109375" style="23" customWidth="1"/>
    <col min="3625" max="3642" width="5.7109375" style="23" customWidth="1"/>
    <col min="3643" max="3643" width="6.7109375" style="23" customWidth="1"/>
    <col min="3644" max="3648" width="5.7109375" style="23" customWidth="1"/>
    <col min="3649" max="3649" width="52.7109375" style="23" customWidth="1"/>
    <col min="3650" max="3654" width="5.7109375" style="23" customWidth="1"/>
    <col min="3655" max="3655" width="6.7109375" style="23" customWidth="1"/>
    <col min="3656" max="3660" width="5.7109375" style="23" customWidth="1"/>
    <col min="3661" max="3661" width="6.7109375" style="23" customWidth="1"/>
    <col min="3662" max="3673" width="5.7109375" style="23" customWidth="1"/>
    <col min="3674" max="3838" width="11.421875" style="23" customWidth="1"/>
    <col min="3839" max="3839" width="33.421875" style="23" customWidth="1"/>
    <col min="3840" max="3840" width="18.28125" style="23" customWidth="1"/>
    <col min="3841" max="3841" width="26.421875" style="23" customWidth="1"/>
    <col min="3842" max="3842" width="18.00390625" style="23" customWidth="1"/>
    <col min="3843" max="3843" width="14.28125" style="23" customWidth="1"/>
    <col min="3844" max="3844" width="12.57421875" style="23" customWidth="1"/>
    <col min="3845" max="3845" width="11.00390625" style="23" bestFit="1" customWidth="1"/>
    <col min="3846" max="3847" width="14.7109375" style="23" customWidth="1"/>
    <col min="3848" max="3848" width="29.57421875" style="23" customWidth="1"/>
    <col min="3849" max="3849" width="22.28125" style="23" customWidth="1"/>
    <col min="3850" max="3850" width="22.7109375" style="23" customWidth="1"/>
    <col min="3851" max="3851" width="25.7109375" style="23" customWidth="1"/>
    <col min="3852" max="3853" width="5.7109375" style="23" customWidth="1"/>
    <col min="3854" max="3854" width="6.7109375" style="23" customWidth="1"/>
    <col min="3855" max="3859" width="5.7109375" style="23" customWidth="1"/>
    <col min="3860" max="3860" width="6.7109375" style="23" customWidth="1"/>
    <col min="3861" max="3865" width="5.7109375" style="23" customWidth="1"/>
    <col min="3866" max="3866" width="6.7109375" style="23" customWidth="1"/>
    <col min="3867" max="3871" width="5.7109375" style="23" customWidth="1"/>
    <col min="3872" max="3880" width="6.7109375" style="23" customWidth="1"/>
    <col min="3881" max="3898" width="5.7109375" style="23" customWidth="1"/>
    <col min="3899" max="3899" width="6.7109375" style="23" customWidth="1"/>
    <col min="3900" max="3904" width="5.7109375" style="23" customWidth="1"/>
    <col min="3905" max="3905" width="52.7109375" style="23" customWidth="1"/>
    <col min="3906" max="3910" width="5.7109375" style="23" customWidth="1"/>
    <col min="3911" max="3911" width="6.7109375" style="23" customWidth="1"/>
    <col min="3912" max="3916" width="5.7109375" style="23" customWidth="1"/>
    <col min="3917" max="3917" width="6.7109375" style="23" customWidth="1"/>
    <col min="3918" max="3929" width="5.7109375" style="23" customWidth="1"/>
    <col min="3930" max="4094" width="11.421875" style="23" customWidth="1"/>
    <col min="4095" max="4095" width="33.421875" style="23" customWidth="1"/>
    <col min="4096" max="4096" width="18.28125" style="23" customWidth="1"/>
    <col min="4097" max="4097" width="26.421875" style="23" customWidth="1"/>
    <col min="4098" max="4098" width="18.00390625" style="23" customWidth="1"/>
    <col min="4099" max="4099" width="14.28125" style="23" customWidth="1"/>
    <col min="4100" max="4100" width="12.57421875" style="23" customWidth="1"/>
    <col min="4101" max="4101" width="11.00390625" style="23" bestFit="1" customWidth="1"/>
    <col min="4102" max="4103" width="14.7109375" style="23" customWidth="1"/>
    <col min="4104" max="4104" width="29.57421875" style="23" customWidth="1"/>
    <col min="4105" max="4105" width="22.28125" style="23" customWidth="1"/>
    <col min="4106" max="4106" width="22.7109375" style="23" customWidth="1"/>
    <col min="4107" max="4107" width="25.7109375" style="23" customWidth="1"/>
    <col min="4108" max="4109" width="5.7109375" style="23" customWidth="1"/>
    <col min="4110" max="4110" width="6.7109375" style="23" customWidth="1"/>
    <col min="4111" max="4115" width="5.7109375" style="23" customWidth="1"/>
    <col min="4116" max="4116" width="6.7109375" style="23" customWidth="1"/>
    <col min="4117" max="4121" width="5.7109375" style="23" customWidth="1"/>
    <col min="4122" max="4122" width="6.7109375" style="23" customWidth="1"/>
    <col min="4123" max="4127" width="5.7109375" style="23" customWidth="1"/>
    <col min="4128" max="4136" width="6.7109375" style="23" customWidth="1"/>
    <col min="4137" max="4154" width="5.7109375" style="23" customWidth="1"/>
    <col min="4155" max="4155" width="6.7109375" style="23" customWidth="1"/>
    <col min="4156" max="4160" width="5.7109375" style="23" customWidth="1"/>
    <col min="4161" max="4161" width="52.7109375" style="23" customWidth="1"/>
    <col min="4162" max="4166" width="5.7109375" style="23" customWidth="1"/>
    <col min="4167" max="4167" width="6.7109375" style="23" customWidth="1"/>
    <col min="4168" max="4172" width="5.7109375" style="23" customWidth="1"/>
    <col min="4173" max="4173" width="6.7109375" style="23" customWidth="1"/>
    <col min="4174" max="4185" width="5.7109375" style="23" customWidth="1"/>
    <col min="4186" max="4350" width="11.421875" style="23" customWidth="1"/>
    <col min="4351" max="4351" width="33.421875" style="23" customWidth="1"/>
    <col min="4352" max="4352" width="18.28125" style="23" customWidth="1"/>
    <col min="4353" max="4353" width="26.421875" style="23" customWidth="1"/>
    <col min="4354" max="4354" width="18.00390625" style="23" customWidth="1"/>
    <col min="4355" max="4355" width="14.28125" style="23" customWidth="1"/>
    <col min="4356" max="4356" width="12.57421875" style="23" customWidth="1"/>
    <col min="4357" max="4357" width="11.00390625" style="23" bestFit="1" customWidth="1"/>
    <col min="4358" max="4359" width="14.7109375" style="23" customWidth="1"/>
    <col min="4360" max="4360" width="29.57421875" style="23" customWidth="1"/>
    <col min="4361" max="4361" width="22.28125" style="23" customWidth="1"/>
    <col min="4362" max="4362" width="22.7109375" style="23" customWidth="1"/>
    <col min="4363" max="4363" width="25.7109375" style="23" customWidth="1"/>
    <col min="4364" max="4365" width="5.7109375" style="23" customWidth="1"/>
    <col min="4366" max="4366" width="6.7109375" style="23" customWidth="1"/>
    <col min="4367" max="4371" width="5.7109375" style="23" customWidth="1"/>
    <col min="4372" max="4372" width="6.7109375" style="23" customWidth="1"/>
    <col min="4373" max="4377" width="5.7109375" style="23" customWidth="1"/>
    <col min="4378" max="4378" width="6.7109375" style="23" customWidth="1"/>
    <col min="4379" max="4383" width="5.7109375" style="23" customWidth="1"/>
    <col min="4384" max="4392" width="6.7109375" style="23" customWidth="1"/>
    <col min="4393" max="4410" width="5.7109375" style="23" customWidth="1"/>
    <col min="4411" max="4411" width="6.7109375" style="23" customWidth="1"/>
    <col min="4412" max="4416" width="5.7109375" style="23" customWidth="1"/>
    <col min="4417" max="4417" width="52.7109375" style="23" customWidth="1"/>
    <col min="4418" max="4422" width="5.7109375" style="23" customWidth="1"/>
    <col min="4423" max="4423" width="6.7109375" style="23" customWidth="1"/>
    <col min="4424" max="4428" width="5.7109375" style="23" customWidth="1"/>
    <col min="4429" max="4429" width="6.7109375" style="23" customWidth="1"/>
    <col min="4430" max="4441" width="5.7109375" style="23" customWidth="1"/>
    <col min="4442" max="4606" width="11.421875" style="23" customWidth="1"/>
    <col min="4607" max="4607" width="33.421875" style="23" customWidth="1"/>
    <col min="4608" max="4608" width="18.28125" style="23" customWidth="1"/>
    <col min="4609" max="4609" width="26.421875" style="23" customWidth="1"/>
    <col min="4610" max="4610" width="18.00390625" style="23" customWidth="1"/>
    <col min="4611" max="4611" width="14.28125" style="23" customWidth="1"/>
    <col min="4612" max="4612" width="12.57421875" style="23" customWidth="1"/>
    <col min="4613" max="4613" width="11.00390625" style="23" bestFit="1" customWidth="1"/>
    <col min="4614" max="4615" width="14.7109375" style="23" customWidth="1"/>
    <col min="4616" max="4616" width="29.57421875" style="23" customWidth="1"/>
    <col min="4617" max="4617" width="22.28125" style="23" customWidth="1"/>
    <col min="4618" max="4618" width="22.7109375" style="23" customWidth="1"/>
    <col min="4619" max="4619" width="25.7109375" style="23" customWidth="1"/>
    <col min="4620" max="4621" width="5.7109375" style="23" customWidth="1"/>
    <col min="4622" max="4622" width="6.7109375" style="23" customWidth="1"/>
    <col min="4623" max="4627" width="5.7109375" style="23" customWidth="1"/>
    <col min="4628" max="4628" width="6.7109375" style="23" customWidth="1"/>
    <col min="4629" max="4633" width="5.7109375" style="23" customWidth="1"/>
    <col min="4634" max="4634" width="6.7109375" style="23" customWidth="1"/>
    <col min="4635" max="4639" width="5.7109375" style="23" customWidth="1"/>
    <col min="4640" max="4648" width="6.7109375" style="23" customWidth="1"/>
    <col min="4649" max="4666" width="5.7109375" style="23" customWidth="1"/>
    <col min="4667" max="4667" width="6.7109375" style="23" customWidth="1"/>
    <col min="4668" max="4672" width="5.7109375" style="23" customWidth="1"/>
    <col min="4673" max="4673" width="52.7109375" style="23" customWidth="1"/>
    <col min="4674" max="4678" width="5.7109375" style="23" customWidth="1"/>
    <col min="4679" max="4679" width="6.7109375" style="23" customWidth="1"/>
    <col min="4680" max="4684" width="5.7109375" style="23" customWidth="1"/>
    <col min="4685" max="4685" width="6.7109375" style="23" customWidth="1"/>
    <col min="4686" max="4697" width="5.7109375" style="23" customWidth="1"/>
    <col min="4698" max="4862" width="11.421875" style="23" customWidth="1"/>
    <col min="4863" max="4863" width="33.421875" style="23" customWidth="1"/>
    <col min="4864" max="4864" width="18.28125" style="23" customWidth="1"/>
    <col min="4865" max="4865" width="26.421875" style="23" customWidth="1"/>
    <col min="4866" max="4866" width="18.00390625" style="23" customWidth="1"/>
    <col min="4867" max="4867" width="14.28125" style="23" customWidth="1"/>
    <col min="4868" max="4868" width="12.57421875" style="23" customWidth="1"/>
    <col min="4869" max="4869" width="11.00390625" style="23" bestFit="1" customWidth="1"/>
    <col min="4870" max="4871" width="14.7109375" style="23" customWidth="1"/>
    <col min="4872" max="4872" width="29.57421875" style="23" customWidth="1"/>
    <col min="4873" max="4873" width="22.28125" style="23" customWidth="1"/>
    <col min="4874" max="4874" width="22.7109375" style="23" customWidth="1"/>
    <col min="4875" max="4875" width="25.7109375" style="23" customWidth="1"/>
    <col min="4876" max="4877" width="5.7109375" style="23" customWidth="1"/>
    <col min="4878" max="4878" width="6.7109375" style="23" customWidth="1"/>
    <col min="4879" max="4883" width="5.7109375" style="23" customWidth="1"/>
    <col min="4884" max="4884" width="6.7109375" style="23" customWidth="1"/>
    <col min="4885" max="4889" width="5.7109375" style="23" customWidth="1"/>
    <col min="4890" max="4890" width="6.7109375" style="23" customWidth="1"/>
    <col min="4891" max="4895" width="5.7109375" style="23" customWidth="1"/>
    <col min="4896" max="4904" width="6.7109375" style="23" customWidth="1"/>
    <col min="4905" max="4922" width="5.7109375" style="23" customWidth="1"/>
    <col min="4923" max="4923" width="6.7109375" style="23" customWidth="1"/>
    <col min="4924" max="4928" width="5.7109375" style="23" customWidth="1"/>
    <col min="4929" max="4929" width="52.7109375" style="23" customWidth="1"/>
    <col min="4930" max="4934" width="5.7109375" style="23" customWidth="1"/>
    <col min="4935" max="4935" width="6.7109375" style="23" customWidth="1"/>
    <col min="4936" max="4940" width="5.7109375" style="23" customWidth="1"/>
    <col min="4941" max="4941" width="6.7109375" style="23" customWidth="1"/>
    <col min="4942" max="4953" width="5.7109375" style="23" customWidth="1"/>
    <col min="4954" max="5118" width="11.421875" style="23" customWidth="1"/>
    <col min="5119" max="5119" width="33.421875" style="23" customWidth="1"/>
    <col min="5120" max="5120" width="18.28125" style="23" customWidth="1"/>
    <col min="5121" max="5121" width="26.421875" style="23" customWidth="1"/>
    <col min="5122" max="5122" width="18.00390625" style="23" customWidth="1"/>
    <col min="5123" max="5123" width="14.28125" style="23" customWidth="1"/>
    <col min="5124" max="5124" width="12.57421875" style="23" customWidth="1"/>
    <col min="5125" max="5125" width="11.00390625" style="23" bestFit="1" customWidth="1"/>
    <col min="5126" max="5127" width="14.7109375" style="23" customWidth="1"/>
    <col min="5128" max="5128" width="29.57421875" style="23" customWidth="1"/>
    <col min="5129" max="5129" width="22.28125" style="23" customWidth="1"/>
    <col min="5130" max="5130" width="22.7109375" style="23" customWidth="1"/>
    <col min="5131" max="5131" width="25.7109375" style="23" customWidth="1"/>
    <col min="5132" max="5133" width="5.7109375" style="23" customWidth="1"/>
    <col min="5134" max="5134" width="6.7109375" style="23" customWidth="1"/>
    <col min="5135" max="5139" width="5.7109375" style="23" customWidth="1"/>
    <col min="5140" max="5140" width="6.7109375" style="23" customWidth="1"/>
    <col min="5141" max="5145" width="5.7109375" style="23" customWidth="1"/>
    <col min="5146" max="5146" width="6.7109375" style="23" customWidth="1"/>
    <col min="5147" max="5151" width="5.7109375" style="23" customWidth="1"/>
    <col min="5152" max="5160" width="6.7109375" style="23" customWidth="1"/>
    <col min="5161" max="5178" width="5.7109375" style="23" customWidth="1"/>
    <col min="5179" max="5179" width="6.7109375" style="23" customWidth="1"/>
    <col min="5180" max="5184" width="5.7109375" style="23" customWidth="1"/>
    <col min="5185" max="5185" width="52.7109375" style="23" customWidth="1"/>
    <col min="5186" max="5190" width="5.7109375" style="23" customWidth="1"/>
    <col min="5191" max="5191" width="6.7109375" style="23" customWidth="1"/>
    <col min="5192" max="5196" width="5.7109375" style="23" customWidth="1"/>
    <col min="5197" max="5197" width="6.7109375" style="23" customWidth="1"/>
    <col min="5198" max="5209" width="5.7109375" style="23" customWidth="1"/>
    <col min="5210" max="5374" width="11.421875" style="23" customWidth="1"/>
    <col min="5375" max="5375" width="33.421875" style="23" customWidth="1"/>
    <col min="5376" max="5376" width="18.28125" style="23" customWidth="1"/>
    <col min="5377" max="5377" width="26.421875" style="23" customWidth="1"/>
    <col min="5378" max="5378" width="18.00390625" style="23" customWidth="1"/>
    <col min="5379" max="5379" width="14.28125" style="23" customWidth="1"/>
    <col min="5380" max="5380" width="12.57421875" style="23" customWidth="1"/>
    <col min="5381" max="5381" width="11.00390625" style="23" bestFit="1" customWidth="1"/>
    <col min="5382" max="5383" width="14.7109375" style="23" customWidth="1"/>
    <col min="5384" max="5384" width="29.57421875" style="23" customWidth="1"/>
    <col min="5385" max="5385" width="22.28125" style="23" customWidth="1"/>
    <col min="5386" max="5386" width="22.7109375" style="23" customWidth="1"/>
    <col min="5387" max="5387" width="25.7109375" style="23" customWidth="1"/>
    <col min="5388" max="5389" width="5.7109375" style="23" customWidth="1"/>
    <col min="5390" max="5390" width="6.7109375" style="23" customWidth="1"/>
    <col min="5391" max="5395" width="5.7109375" style="23" customWidth="1"/>
    <col min="5396" max="5396" width="6.7109375" style="23" customWidth="1"/>
    <col min="5397" max="5401" width="5.7109375" style="23" customWidth="1"/>
    <col min="5402" max="5402" width="6.7109375" style="23" customWidth="1"/>
    <col min="5403" max="5407" width="5.7109375" style="23" customWidth="1"/>
    <col min="5408" max="5416" width="6.7109375" style="23" customWidth="1"/>
    <col min="5417" max="5434" width="5.7109375" style="23" customWidth="1"/>
    <col min="5435" max="5435" width="6.7109375" style="23" customWidth="1"/>
    <col min="5436" max="5440" width="5.7109375" style="23" customWidth="1"/>
    <col min="5441" max="5441" width="52.7109375" style="23" customWidth="1"/>
    <col min="5442" max="5446" width="5.7109375" style="23" customWidth="1"/>
    <col min="5447" max="5447" width="6.7109375" style="23" customWidth="1"/>
    <col min="5448" max="5452" width="5.7109375" style="23" customWidth="1"/>
    <col min="5453" max="5453" width="6.7109375" style="23" customWidth="1"/>
    <col min="5454" max="5465" width="5.7109375" style="23" customWidth="1"/>
    <col min="5466" max="5630" width="11.421875" style="23" customWidth="1"/>
    <col min="5631" max="5631" width="33.421875" style="23" customWidth="1"/>
    <col min="5632" max="5632" width="18.28125" style="23" customWidth="1"/>
    <col min="5633" max="5633" width="26.421875" style="23" customWidth="1"/>
    <col min="5634" max="5634" width="18.00390625" style="23" customWidth="1"/>
    <col min="5635" max="5635" width="14.28125" style="23" customWidth="1"/>
    <col min="5636" max="5636" width="12.57421875" style="23" customWidth="1"/>
    <col min="5637" max="5637" width="11.00390625" style="23" bestFit="1" customWidth="1"/>
    <col min="5638" max="5639" width="14.7109375" style="23" customWidth="1"/>
    <col min="5640" max="5640" width="29.57421875" style="23" customWidth="1"/>
    <col min="5641" max="5641" width="22.28125" style="23" customWidth="1"/>
    <col min="5642" max="5642" width="22.7109375" style="23" customWidth="1"/>
    <col min="5643" max="5643" width="25.7109375" style="23" customWidth="1"/>
    <col min="5644" max="5645" width="5.7109375" style="23" customWidth="1"/>
    <col min="5646" max="5646" width="6.7109375" style="23" customWidth="1"/>
    <col min="5647" max="5651" width="5.7109375" style="23" customWidth="1"/>
    <col min="5652" max="5652" width="6.7109375" style="23" customWidth="1"/>
    <col min="5653" max="5657" width="5.7109375" style="23" customWidth="1"/>
    <col min="5658" max="5658" width="6.7109375" style="23" customWidth="1"/>
    <col min="5659" max="5663" width="5.7109375" style="23" customWidth="1"/>
    <col min="5664" max="5672" width="6.7109375" style="23" customWidth="1"/>
    <col min="5673" max="5690" width="5.7109375" style="23" customWidth="1"/>
    <col min="5691" max="5691" width="6.7109375" style="23" customWidth="1"/>
    <col min="5692" max="5696" width="5.7109375" style="23" customWidth="1"/>
    <col min="5697" max="5697" width="52.7109375" style="23" customWidth="1"/>
    <col min="5698" max="5702" width="5.7109375" style="23" customWidth="1"/>
    <col min="5703" max="5703" width="6.7109375" style="23" customWidth="1"/>
    <col min="5704" max="5708" width="5.7109375" style="23" customWidth="1"/>
    <col min="5709" max="5709" width="6.7109375" style="23" customWidth="1"/>
    <col min="5710" max="5721" width="5.7109375" style="23" customWidth="1"/>
    <col min="5722" max="5886" width="11.421875" style="23" customWidth="1"/>
    <col min="5887" max="5887" width="33.421875" style="23" customWidth="1"/>
    <col min="5888" max="5888" width="18.28125" style="23" customWidth="1"/>
    <col min="5889" max="5889" width="26.421875" style="23" customWidth="1"/>
    <col min="5890" max="5890" width="18.00390625" style="23" customWidth="1"/>
    <col min="5891" max="5891" width="14.28125" style="23" customWidth="1"/>
    <col min="5892" max="5892" width="12.57421875" style="23" customWidth="1"/>
    <col min="5893" max="5893" width="11.00390625" style="23" bestFit="1" customWidth="1"/>
    <col min="5894" max="5895" width="14.7109375" style="23" customWidth="1"/>
    <col min="5896" max="5896" width="29.57421875" style="23" customWidth="1"/>
    <col min="5897" max="5897" width="22.28125" style="23" customWidth="1"/>
    <col min="5898" max="5898" width="22.7109375" style="23" customWidth="1"/>
    <col min="5899" max="5899" width="25.7109375" style="23" customWidth="1"/>
    <col min="5900" max="5901" width="5.7109375" style="23" customWidth="1"/>
    <col min="5902" max="5902" width="6.7109375" style="23" customWidth="1"/>
    <col min="5903" max="5907" width="5.7109375" style="23" customWidth="1"/>
    <col min="5908" max="5908" width="6.7109375" style="23" customWidth="1"/>
    <col min="5909" max="5913" width="5.7109375" style="23" customWidth="1"/>
    <col min="5914" max="5914" width="6.7109375" style="23" customWidth="1"/>
    <col min="5915" max="5919" width="5.7109375" style="23" customWidth="1"/>
    <col min="5920" max="5928" width="6.7109375" style="23" customWidth="1"/>
    <col min="5929" max="5946" width="5.7109375" style="23" customWidth="1"/>
    <col min="5947" max="5947" width="6.7109375" style="23" customWidth="1"/>
    <col min="5948" max="5952" width="5.7109375" style="23" customWidth="1"/>
    <col min="5953" max="5953" width="52.7109375" style="23" customWidth="1"/>
    <col min="5954" max="5958" width="5.7109375" style="23" customWidth="1"/>
    <col min="5959" max="5959" width="6.7109375" style="23" customWidth="1"/>
    <col min="5960" max="5964" width="5.7109375" style="23" customWidth="1"/>
    <col min="5965" max="5965" width="6.7109375" style="23" customWidth="1"/>
    <col min="5966" max="5977" width="5.7109375" style="23" customWidth="1"/>
    <col min="5978" max="6142" width="11.421875" style="23" customWidth="1"/>
    <col min="6143" max="6143" width="33.421875" style="23" customWidth="1"/>
    <col min="6144" max="6144" width="18.28125" style="23" customWidth="1"/>
    <col min="6145" max="6145" width="26.421875" style="23" customWidth="1"/>
    <col min="6146" max="6146" width="18.00390625" style="23" customWidth="1"/>
    <col min="6147" max="6147" width="14.28125" style="23" customWidth="1"/>
    <col min="6148" max="6148" width="12.57421875" style="23" customWidth="1"/>
    <col min="6149" max="6149" width="11.00390625" style="23" bestFit="1" customWidth="1"/>
    <col min="6150" max="6151" width="14.7109375" style="23" customWidth="1"/>
    <col min="6152" max="6152" width="29.57421875" style="23" customWidth="1"/>
    <col min="6153" max="6153" width="22.28125" style="23" customWidth="1"/>
    <col min="6154" max="6154" width="22.7109375" style="23" customWidth="1"/>
    <col min="6155" max="6155" width="25.7109375" style="23" customWidth="1"/>
    <col min="6156" max="6157" width="5.7109375" style="23" customWidth="1"/>
    <col min="6158" max="6158" width="6.7109375" style="23" customWidth="1"/>
    <col min="6159" max="6163" width="5.7109375" style="23" customWidth="1"/>
    <col min="6164" max="6164" width="6.7109375" style="23" customWidth="1"/>
    <col min="6165" max="6169" width="5.7109375" style="23" customWidth="1"/>
    <col min="6170" max="6170" width="6.7109375" style="23" customWidth="1"/>
    <col min="6171" max="6175" width="5.7109375" style="23" customWidth="1"/>
    <col min="6176" max="6184" width="6.7109375" style="23" customWidth="1"/>
    <col min="6185" max="6202" width="5.7109375" style="23" customWidth="1"/>
    <col min="6203" max="6203" width="6.7109375" style="23" customWidth="1"/>
    <col min="6204" max="6208" width="5.7109375" style="23" customWidth="1"/>
    <col min="6209" max="6209" width="52.7109375" style="23" customWidth="1"/>
    <col min="6210" max="6214" width="5.7109375" style="23" customWidth="1"/>
    <col min="6215" max="6215" width="6.7109375" style="23" customWidth="1"/>
    <col min="6216" max="6220" width="5.7109375" style="23" customWidth="1"/>
    <col min="6221" max="6221" width="6.7109375" style="23" customWidth="1"/>
    <col min="6222" max="6233" width="5.7109375" style="23" customWidth="1"/>
    <col min="6234" max="6398" width="11.421875" style="23" customWidth="1"/>
    <col min="6399" max="6399" width="33.421875" style="23" customWidth="1"/>
    <col min="6400" max="6400" width="18.28125" style="23" customWidth="1"/>
    <col min="6401" max="6401" width="26.421875" style="23" customWidth="1"/>
    <col min="6402" max="6402" width="18.00390625" style="23" customWidth="1"/>
    <col min="6403" max="6403" width="14.28125" style="23" customWidth="1"/>
    <col min="6404" max="6404" width="12.57421875" style="23" customWidth="1"/>
    <col min="6405" max="6405" width="11.00390625" style="23" bestFit="1" customWidth="1"/>
    <col min="6406" max="6407" width="14.7109375" style="23" customWidth="1"/>
    <col min="6408" max="6408" width="29.57421875" style="23" customWidth="1"/>
    <col min="6409" max="6409" width="22.28125" style="23" customWidth="1"/>
    <col min="6410" max="6410" width="22.7109375" style="23" customWidth="1"/>
    <col min="6411" max="6411" width="25.7109375" style="23" customWidth="1"/>
    <col min="6412" max="6413" width="5.7109375" style="23" customWidth="1"/>
    <col min="6414" max="6414" width="6.7109375" style="23" customWidth="1"/>
    <col min="6415" max="6419" width="5.7109375" style="23" customWidth="1"/>
    <col min="6420" max="6420" width="6.7109375" style="23" customWidth="1"/>
    <col min="6421" max="6425" width="5.7109375" style="23" customWidth="1"/>
    <col min="6426" max="6426" width="6.7109375" style="23" customWidth="1"/>
    <col min="6427" max="6431" width="5.7109375" style="23" customWidth="1"/>
    <col min="6432" max="6440" width="6.7109375" style="23" customWidth="1"/>
    <col min="6441" max="6458" width="5.7109375" style="23" customWidth="1"/>
    <col min="6459" max="6459" width="6.7109375" style="23" customWidth="1"/>
    <col min="6460" max="6464" width="5.7109375" style="23" customWidth="1"/>
    <col min="6465" max="6465" width="52.7109375" style="23" customWidth="1"/>
    <col min="6466" max="6470" width="5.7109375" style="23" customWidth="1"/>
    <col min="6471" max="6471" width="6.7109375" style="23" customWidth="1"/>
    <col min="6472" max="6476" width="5.7109375" style="23" customWidth="1"/>
    <col min="6477" max="6477" width="6.7109375" style="23" customWidth="1"/>
    <col min="6478" max="6489" width="5.7109375" style="23" customWidth="1"/>
    <col min="6490" max="6654" width="11.421875" style="23" customWidth="1"/>
    <col min="6655" max="6655" width="33.421875" style="23" customWidth="1"/>
    <col min="6656" max="6656" width="18.28125" style="23" customWidth="1"/>
    <col min="6657" max="6657" width="26.421875" style="23" customWidth="1"/>
    <col min="6658" max="6658" width="18.00390625" style="23" customWidth="1"/>
    <col min="6659" max="6659" width="14.28125" style="23" customWidth="1"/>
    <col min="6660" max="6660" width="12.57421875" style="23" customWidth="1"/>
    <col min="6661" max="6661" width="11.00390625" style="23" bestFit="1" customWidth="1"/>
    <col min="6662" max="6663" width="14.7109375" style="23" customWidth="1"/>
    <col min="6664" max="6664" width="29.57421875" style="23" customWidth="1"/>
    <col min="6665" max="6665" width="22.28125" style="23" customWidth="1"/>
    <col min="6666" max="6666" width="22.7109375" style="23" customWidth="1"/>
    <col min="6667" max="6667" width="25.7109375" style="23" customWidth="1"/>
    <col min="6668" max="6669" width="5.7109375" style="23" customWidth="1"/>
    <col min="6670" max="6670" width="6.7109375" style="23" customWidth="1"/>
    <col min="6671" max="6675" width="5.7109375" style="23" customWidth="1"/>
    <col min="6676" max="6676" width="6.7109375" style="23" customWidth="1"/>
    <col min="6677" max="6681" width="5.7109375" style="23" customWidth="1"/>
    <col min="6682" max="6682" width="6.7109375" style="23" customWidth="1"/>
    <col min="6683" max="6687" width="5.7109375" style="23" customWidth="1"/>
    <col min="6688" max="6696" width="6.7109375" style="23" customWidth="1"/>
    <col min="6697" max="6714" width="5.7109375" style="23" customWidth="1"/>
    <col min="6715" max="6715" width="6.7109375" style="23" customWidth="1"/>
    <col min="6716" max="6720" width="5.7109375" style="23" customWidth="1"/>
    <col min="6721" max="6721" width="52.7109375" style="23" customWidth="1"/>
    <col min="6722" max="6726" width="5.7109375" style="23" customWidth="1"/>
    <col min="6727" max="6727" width="6.7109375" style="23" customWidth="1"/>
    <col min="6728" max="6732" width="5.7109375" style="23" customWidth="1"/>
    <col min="6733" max="6733" width="6.7109375" style="23" customWidth="1"/>
    <col min="6734" max="6745" width="5.7109375" style="23" customWidth="1"/>
    <col min="6746" max="6910" width="11.421875" style="23" customWidth="1"/>
    <col min="6911" max="6911" width="33.421875" style="23" customWidth="1"/>
    <col min="6912" max="6912" width="18.28125" style="23" customWidth="1"/>
    <col min="6913" max="6913" width="26.421875" style="23" customWidth="1"/>
    <col min="6914" max="6914" width="18.00390625" style="23" customWidth="1"/>
    <col min="6915" max="6915" width="14.28125" style="23" customWidth="1"/>
    <col min="6916" max="6916" width="12.57421875" style="23" customWidth="1"/>
    <col min="6917" max="6917" width="11.00390625" style="23" bestFit="1" customWidth="1"/>
    <col min="6918" max="6919" width="14.7109375" style="23" customWidth="1"/>
    <col min="6920" max="6920" width="29.57421875" style="23" customWidth="1"/>
    <col min="6921" max="6921" width="22.28125" style="23" customWidth="1"/>
    <col min="6922" max="6922" width="22.7109375" style="23" customWidth="1"/>
    <col min="6923" max="6923" width="25.7109375" style="23" customWidth="1"/>
    <col min="6924" max="6925" width="5.7109375" style="23" customWidth="1"/>
    <col min="6926" max="6926" width="6.7109375" style="23" customWidth="1"/>
    <col min="6927" max="6931" width="5.7109375" style="23" customWidth="1"/>
    <col min="6932" max="6932" width="6.7109375" style="23" customWidth="1"/>
    <col min="6933" max="6937" width="5.7109375" style="23" customWidth="1"/>
    <col min="6938" max="6938" width="6.7109375" style="23" customWidth="1"/>
    <col min="6939" max="6943" width="5.7109375" style="23" customWidth="1"/>
    <col min="6944" max="6952" width="6.7109375" style="23" customWidth="1"/>
    <col min="6953" max="6970" width="5.7109375" style="23" customWidth="1"/>
    <col min="6971" max="6971" width="6.7109375" style="23" customWidth="1"/>
    <col min="6972" max="6976" width="5.7109375" style="23" customWidth="1"/>
    <col min="6977" max="6977" width="52.7109375" style="23" customWidth="1"/>
    <col min="6978" max="6982" width="5.7109375" style="23" customWidth="1"/>
    <col min="6983" max="6983" width="6.7109375" style="23" customWidth="1"/>
    <col min="6984" max="6988" width="5.7109375" style="23" customWidth="1"/>
    <col min="6989" max="6989" width="6.7109375" style="23" customWidth="1"/>
    <col min="6990" max="7001" width="5.7109375" style="23" customWidth="1"/>
    <col min="7002" max="7166" width="11.421875" style="23" customWidth="1"/>
    <col min="7167" max="7167" width="33.421875" style="23" customWidth="1"/>
    <col min="7168" max="7168" width="18.28125" style="23" customWidth="1"/>
    <col min="7169" max="7169" width="26.421875" style="23" customWidth="1"/>
    <col min="7170" max="7170" width="18.00390625" style="23" customWidth="1"/>
    <col min="7171" max="7171" width="14.28125" style="23" customWidth="1"/>
    <col min="7172" max="7172" width="12.57421875" style="23" customWidth="1"/>
    <col min="7173" max="7173" width="11.00390625" style="23" bestFit="1" customWidth="1"/>
    <col min="7174" max="7175" width="14.7109375" style="23" customWidth="1"/>
    <col min="7176" max="7176" width="29.57421875" style="23" customWidth="1"/>
    <col min="7177" max="7177" width="22.28125" style="23" customWidth="1"/>
    <col min="7178" max="7178" width="22.7109375" style="23" customWidth="1"/>
    <col min="7179" max="7179" width="25.7109375" style="23" customWidth="1"/>
    <col min="7180" max="7181" width="5.7109375" style="23" customWidth="1"/>
    <col min="7182" max="7182" width="6.7109375" style="23" customWidth="1"/>
    <col min="7183" max="7187" width="5.7109375" style="23" customWidth="1"/>
    <col min="7188" max="7188" width="6.7109375" style="23" customWidth="1"/>
    <col min="7189" max="7193" width="5.7109375" style="23" customWidth="1"/>
    <col min="7194" max="7194" width="6.7109375" style="23" customWidth="1"/>
    <col min="7195" max="7199" width="5.7109375" style="23" customWidth="1"/>
    <col min="7200" max="7208" width="6.7109375" style="23" customWidth="1"/>
    <col min="7209" max="7226" width="5.7109375" style="23" customWidth="1"/>
    <col min="7227" max="7227" width="6.7109375" style="23" customWidth="1"/>
    <col min="7228" max="7232" width="5.7109375" style="23" customWidth="1"/>
    <col min="7233" max="7233" width="52.7109375" style="23" customWidth="1"/>
    <col min="7234" max="7238" width="5.7109375" style="23" customWidth="1"/>
    <col min="7239" max="7239" width="6.7109375" style="23" customWidth="1"/>
    <col min="7240" max="7244" width="5.7109375" style="23" customWidth="1"/>
    <col min="7245" max="7245" width="6.7109375" style="23" customWidth="1"/>
    <col min="7246" max="7257" width="5.7109375" style="23" customWidth="1"/>
    <col min="7258" max="7422" width="11.421875" style="23" customWidth="1"/>
    <col min="7423" max="7423" width="33.421875" style="23" customWidth="1"/>
    <col min="7424" max="7424" width="18.28125" style="23" customWidth="1"/>
    <col min="7425" max="7425" width="26.421875" style="23" customWidth="1"/>
    <col min="7426" max="7426" width="18.00390625" style="23" customWidth="1"/>
    <col min="7427" max="7427" width="14.28125" style="23" customWidth="1"/>
    <col min="7428" max="7428" width="12.57421875" style="23" customWidth="1"/>
    <col min="7429" max="7429" width="11.00390625" style="23" bestFit="1" customWidth="1"/>
    <col min="7430" max="7431" width="14.7109375" style="23" customWidth="1"/>
    <col min="7432" max="7432" width="29.57421875" style="23" customWidth="1"/>
    <col min="7433" max="7433" width="22.28125" style="23" customWidth="1"/>
    <col min="7434" max="7434" width="22.7109375" style="23" customWidth="1"/>
    <col min="7435" max="7435" width="25.7109375" style="23" customWidth="1"/>
    <col min="7436" max="7437" width="5.7109375" style="23" customWidth="1"/>
    <col min="7438" max="7438" width="6.7109375" style="23" customWidth="1"/>
    <col min="7439" max="7443" width="5.7109375" style="23" customWidth="1"/>
    <col min="7444" max="7444" width="6.7109375" style="23" customWidth="1"/>
    <col min="7445" max="7449" width="5.7109375" style="23" customWidth="1"/>
    <col min="7450" max="7450" width="6.7109375" style="23" customWidth="1"/>
    <col min="7451" max="7455" width="5.7109375" style="23" customWidth="1"/>
    <col min="7456" max="7464" width="6.7109375" style="23" customWidth="1"/>
    <col min="7465" max="7482" width="5.7109375" style="23" customWidth="1"/>
    <col min="7483" max="7483" width="6.7109375" style="23" customWidth="1"/>
    <col min="7484" max="7488" width="5.7109375" style="23" customWidth="1"/>
    <col min="7489" max="7489" width="52.7109375" style="23" customWidth="1"/>
    <col min="7490" max="7494" width="5.7109375" style="23" customWidth="1"/>
    <col min="7495" max="7495" width="6.7109375" style="23" customWidth="1"/>
    <col min="7496" max="7500" width="5.7109375" style="23" customWidth="1"/>
    <col min="7501" max="7501" width="6.7109375" style="23" customWidth="1"/>
    <col min="7502" max="7513" width="5.7109375" style="23" customWidth="1"/>
    <col min="7514" max="7678" width="11.421875" style="23" customWidth="1"/>
    <col min="7679" max="7679" width="33.421875" style="23" customWidth="1"/>
    <col min="7680" max="7680" width="18.28125" style="23" customWidth="1"/>
    <col min="7681" max="7681" width="26.421875" style="23" customWidth="1"/>
    <col min="7682" max="7682" width="18.00390625" style="23" customWidth="1"/>
    <col min="7683" max="7683" width="14.28125" style="23" customWidth="1"/>
    <col min="7684" max="7684" width="12.57421875" style="23" customWidth="1"/>
    <col min="7685" max="7685" width="11.00390625" style="23" bestFit="1" customWidth="1"/>
    <col min="7686" max="7687" width="14.7109375" style="23" customWidth="1"/>
    <col min="7688" max="7688" width="29.57421875" style="23" customWidth="1"/>
    <col min="7689" max="7689" width="22.28125" style="23" customWidth="1"/>
    <col min="7690" max="7690" width="22.7109375" style="23" customWidth="1"/>
    <col min="7691" max="7691" width="25.7109375" style="23" customWidth="1"/>
    <col min="7692" max="7693" width="5.7109375" style="23" customWidth="1"/>
    <col min="7694" max="7694" width="6.7109375" style="23" customWidth="1"/>
    <col min="7695" max="7699" width="5.7109375" style="23" customWidth="1"/>
    <col min="7700" max="7700" width="6.7109375" style="23" customWidth="1"/>
    <col min="7701" max="7705" width="5.7109375" style="23" customWidth="1"/>
    <col min="7706" max="7706" width="6.7109375" style="23" customWidth="1"/>
    <col min="7707" max="7711" width="5.7109375" style="23" customWidth="1"/>
    <col min="7712" max="7720" width="6.7109375" style="23" customWidth="1"/>
    <col min="7721" max="7738" width="5.7109375" style="23" customWidth="1"/>
    <col min="7739" max="7739" width="6.7109375" style="23" customWidth="1"/>
    <col min="7740" max="7744" width="5.7109375" style="23" customWidth="1"/>
    <col min="7745" max="7745" width="52.7109375" style="23" customWidth="1"/>
    <col min="7746" max="7750" width="5.7109375" style="23" customWidth="1"/>
    <col min="7751" max="7751" width="6.7109375" style="23" customWidth="1"/>
    <col min="7752" max="7756" width="5.7109375" style="23" customWidth="1"/>
    <col min="7757" max="7757" width="6.7109375" style="23" customWidth="1"/>
    <col min="7758" max="7769" width="5.7109375" style="23" customWidth="1"/>
    <col min="7770" max="7934" width="11.421875" style="23" customWidth="1"/>
    <col min="7935" max="7935" width="33.421875" style="23" customWidth="1"/>
    <col min="7936" max="7936" width="18.28125" style="23" customWidth="1"/>
    <col min="7937" max="7937" width="26.421875" style="23" customWidth="1"/>
    <col min="7938" max="7938" width="18.00390625" style="23" customWidth="1"/>
    <col min="7939" max="7939" width="14.28125" style="23" customWidth="1"/>
    <col min="7940" max="7940" width="12.57421875" style="23" customWidth="1"/>
    <col min="7941" max="7941" width="11.00390625" style="23" bestFit="1" customWidth="1"/>
    <col min="7942" max="7943" width="14.7109375" style="23" customWidth="1"/>
    <col min="7944" max="7944" width="29.57421875" style="23" customWidth="1"/>
    <col min="7945" max="7945" width="22.28125" style="23" customWidth="1"/>
    <col min="7946" max="7946" width="22.7109375" style="23" customWidth="1"/>
    <col min="7947" max="7947" width="25.7109375" style="23" customWidth="1"/>
    <col min="7948" max="7949" width="5.7109375" style="23" customWidth="1"/>
    <col min="7950" max="7950" width="6.7109375" style="23" customWidth="1"/>
    <col min="7951" max="7955" width="5.7109375" style="23" customWidth="1"/>
    <col min="7956" max="7956" width="6.7109375" style="23" customWidth="1"/>
    <col min="7957" max="7961" width="5.7109375" style="23" customWidth="1"/>
    <col min="7962" max="7962" width="6.7109375" style="23" customWidth="1"/>
    <col min="7963" max="7967" width="5.7109375" style="23" customWidth="1"/>
    <col min="7968" max="7976" width="6.7109375" style="23" customWidth="1"/>
    <col min="7977" max="7994" width="5.7109375" style="23" customWidth="1"/>
    <col min="7995" max="7995" width="6.7109375" style="23" customWidth="1"/>
    <col min="7996" max="8000" width="5.7109375" style="23" customWidth="1"/>
    <col min="8001" max="8001" width="52.7109375" style="23" customWidth="1"/>
    <col min="8002" max="8006" width="5.7109375" style="23" customWidth="1"/>
    <col min="8007" max="8007" width="6.7109375" style="23" customWidth="1"/>
    <col min="8008" max="8012" width="5.7109375" style="23" customWidth="1"/>
    <col min="8013" max="8013" width="6.7109375" style="23" customWidth="1"/>
    <col min="8014" max="8025" width="5.7109375" style="23" customWidth="1"/>
    <col min="8026" max="8190" width="11.421875" style="23" customWidth="1"/>
    <col min="8191" max="8191" width="33.421875" style="23" customWidth="1"/>
    <col min="8192" max="8192" width="18.28125" style="23" customWidth="1"/>
    <col min="8193" max="8193" width="26.421875" style="23" customWidth="1"/>
    <col min="8194" max="8194" width="18.00390625" style="23" customWidth="1"/>
    <col min="8195" max="8195" width="14.28125" style="23" customWidth="1"/>
    <col min="8196" max="8196" width="12.57421875" style="23" customWidth="1"/>
    <col min="8197" max="8197" width="11.00390625" style="23" bestFit="1" customWidth="1"/>
    <col min="8198" max="8199" width="14.7109375" style="23" customWidth="1"/>
    <col min="8200" max="8200" width="29.57421875" style="23" customWidth="1"/>
    <col min="8201" max="8201" width="22.28125" style="23" customWidth="1"/>
    <col min="8202" max="8202" width="22.7109375" style="23" customWidth="1"/>
    <col min="8203" max="8203" width="25.7109375" style="23" customWidth="1"/>
    <col min="8204" max="8205" width="5.7109375" style="23" customWidth="1"/>
    <col min="8206" max="8206" width="6.7109375" style="23" customWidth="1"/>
    <col min="8207" max="8211" width="5.7109375" style="23" customWidth="1"/>
    <col min="8212" max="8212" width="6.7109375" style="23" customWidth="1"/>
    <col min="8213" max="8217" width="5.7109375" style="23" customWidth="1"/>
    <col min="8218" max="8218" width="6.7109375" style="23" customWidth="1"/>
    <col min="8219" max="8223" width="5.7109375" style="23" customWidth="1"/>
    <col min="8224" max="8232" width="6.7109375" style="23" customWidth="1"/>
    <col min="8233" max="8250" width="5.7109375" style="23" customWidth="1"/>
    <col min="8251" max="8251" width="6.7109375" style="23" customWidth="1"/>
    <col min="8252" max="8256" width="5.7109375" style="23" customWidth="1"/>
    <col min="8257" max="8257" width="52.7109375" style="23" customWidth="1"/>
    <col min="8258" max="8262" width="5.7109375" style="23" customWidth="1"/>
    <col min="8263" max="8263" width="6.7109375" style="23" customWidth="1"/>
    <col min="8264" max="8268" width="5.7109375" style="23" customWidth="1"/>
    <col min="8269" max="8269" width="6.7109375" style="23" customWidth="1"/>
    <col min="8270" max="8281" width="5.7109375" style="23" customWidth="1"/>
    <col min="8282" max="8446" width="11.421875" style="23" customWidth="1"/>
    <col min="8447" max="8447" width="33.421875" style="23" customWidth="1"/>
    <col min="8448" max="8448" width="18.28125" style="23" customWidth="1"/>
    <col min="8449" max="8449" width="26.421875" style="23" customWidth="1"/>
    <col min="8450" max="8450" width="18.00390625" style="23" customWidth="1"/>
    <col min="8451" max="8451" width="14.28125" style="23" customWidth="1"/>
    <col min="8452" max="8452" width="12.57421875" style="23" customWidth="1"/>
    <col min="8453" max="8453" width="11.00390625" style="23" bestFit="1" customWidth="1"/>
    <col min="8454" max="8455" width="14.7109375" style="23" customWidth="1"/>
    <col min="8456" max="8456" width="29.57421875" style="23" customWidth="1"/>
    <col min="8457" max="8457" width="22.28125" style="23" customWidth="1"/>
    <col min="8458" max="8458" width="22.7109375" style="23" customWidth="1"/>
    <col min="8459" max="8459" width="25.7109375" style="23" customWidth="1"/>
    <col min="8460" max="8461" width="5.7109375" style="23" customWidth="1"/>
    <col min="8462" max="8462" width="6.7109375" style="23" customWidth="1"/>
    <col min="8463" max="8467" width="5.7109375" style="23" customWidth="1"/>
    <col min="8468" max="8468" width="6.7109375" style="23" customWidth="1"/>
    <col min="8469" max="8473" width="5.7109375" style="23" customWidth="1"/>
    <col min="8474" max="8474" width="6.7109375" style="23" customWidth="1"/>
    <col min="8475" max="8479" width="5.7109375" style="23" customWidth="1"/>
    <col min="8480" max="8488" width="6.7109375" style="23" customWidth="1"/>
    <col min="8489" max="8506" width="5.7109375" style="23" customWidth="1"/>
    <col min="8507" max="8507" width="6.7109375" style="23" customWidth="1"/>
    <col min="8508" max="8512" width="5.7109375" style="23" customWidth="1"/>
    <col min="8513" max="8513" width="52.7109375" style="23" customWidth="1"/>
    <col min="8514" max="8518" width="5.7109375" style="23" customWidth="1"/>
    <col min="8519" max="8519" width="6.7109375" style="23" customWidth="1"/>
    <col min="8520" max="8524" width="5.7109375" style="23" customWidth="1"/>
    <col min="8525" max="8525" width="6.7109375" style="23" customWidth="1"/>
    <col min="8526" max="8537" width="5.7109375" style="23" customWidth="1"/>
    <col min="8538" max="8702" width="11.421875" style="23" customWidth="1"/>
    <col min="8703" max="8703" width="33.421875" style="23" customWidth="1"/>
    <col min="8704" max="8704" width="18.28125" style="23" customWidth="1"/>
    <col min="8705" max="8705" width="26.421875" style="23" customWidth="1"/>
    <col min="8706" max="8706" width="18.00390625" style="23" customWidth="1"/>
    <col min="8707" max="8707" width="14.28125" style="23" customWidth="1"/>
    <col min="8708" max="8708" width="12.57421875" style="23" customWidth="1"/>
    <col min="8709" max="8709" width="11.00390625" style="23" bestFit="1" customWidth="1"/>
    <col min="8710" max="8711" width="14.7109375" style="23" customWidth="1"/>
    <col min="8712" max="8712" width="29.57421875" style="23" customWidth="1"/>
    <col min="8713" max="8713" width="22.28125" style="23" customWidth="1"/>
    <col min="8714" max="8714" width="22.7109375" style="23" customWidth="1"/>
    <col min="8715" max="8715" width="25.7109375" style="23" customWidth="1"/>
    <col min="8716" max="8717" width="5.7109375" style="23" customWidth="1"/>
    <col min="8718" max="8718" width="6.7109375" style="23" customWidth="1"/>
    <col min="8719" max="8723" width="5.7109375" style="23" customWidth="1"/>
    <col min="8724" max="8724" width="6.7109375" style="23" customWidth="1"/>
    <col min="8725" max="8729" width="5.7109375" style="23" customWidth="1"/>
    <col min="8730" max="8730" width="6.7109375" style="23" customWidth="1"/>
    <col min="8731" max="8735" width="5.7109375" style="23" customWidth="1"/>
    <col min="8736" max="8744" width="6.7109375" style="23" customWidth="1"/>
    <col min="8745" max="8762" width="5.7109375" style="23" customWidth="1"/>
    <col min="8763" max="8763" width="6.7109375" style="23" customWidth="1"/>
    <col min="8764" max="8768" width="5.7109375" style="23" customWidth="1"/>
    <col min="8769" max="8769" width="52.7109375" style="23" customWidth="1"/>
    <col min="8770" max="8774" width="5.7109375" style="23" customWidth="1"/>
    <col min="8775" max="8775" width="6.7109375" style="23" customWidth="1"/>
    <col min="8776" max="8780" width="5.7109375" style="23" customWidth="1"/>
    <col min="8781" max="8781" width="6.7109375" style="23" customWidth="1"/>
    <col min="8782" max="8793" width="5.7109375" style="23" customWidth="1"/>
    <col min="8794" max="8958" width="11.421875" style="23" customWidth="1"/>
    <col min="8959" max="8959" width="33.421875" style="23" customWidth="1"/>
    <col min="8960" max="8960" width="18.28125" style="23" customWidth="1"/>
    <col min="8961" max="8961" width="26.421875" style="23" customWidth="1"/>
    <col min="8962" max="8962" width="18.00390625" style="23" customWidth="1"/>
    <col min="8963" max="8963" width="14.28125" style="23" customWidth="1"/>
    <col min="8964" max="8964" width="12.57421875" style="23" customWidth="1"/>
    <col min="8965" max="8965" width="11.00390625" style="23" bestFit="1" customWidth="1"/>
    <col min="8966" max="8967" width="14.7109375" style="23" customWidth="1"/>
    <col min="8968" max="8968" width="29.57421875" style="23" customWidth="1"/>
    <col min="8969" max="8969" width="22.28125" style="23" customWidth="1"/>
    <col min="8970" max="8970" width="22.7109375" style="23" customWidth="1"/>
    <col min="8971" max="8971" width="25.7109375" style="23" customWidth="1"/>
    <col min="8972" max="8973" width="5.7109375" style="23" customWidth="1"/>
    <col min="8974" max="8974" width="6.7109375" style="23" customWidth="1"/>
    <col min="8975" max="8979" width="5.7109375" style="23" customWidth="1"/>
    <col min="8980" max="8980" width="6.7109375" style="23" customWidth="1"/>
    <col min="8981" max="8985" width="5.7109375" style="23" customWidth="1"/>
    <col min="8986" max="8986" width="6.7109375" style="23" customWidth="1"/>
    <col min="8987" max="8991" width="5.7109375" style="23" customWidth="1"/>
    <col min="8992" max="9000" width="6.7109375" style="23" customWidth="1"/>
    <col min="9001" max="9018" width="5.7109375" style="23" customWidth="1"/>
    <col min="9019" max="9019" width="6.7109375" style="23" customWidth="1"/>
    <col min="9020" max="9024" width="5.7109375" style="23" customWidth="1"/>
    <col min="9025" max="9025" width="52.7109375" style="23" customWidth="1"/>
    <col min="9026" max="9030" width="5.7109375" style="23" customWidth="1"/>
    <col min="9031" max="9031" width="6.7109375" style="23" customWidth="1"/>
    <col min="9032" max="9036" width="5.7109375" style="23" customWidth="1"/>
    <col min="9037" max="9037" width="6.7109375" style="23" customWidth="1"/>
    <col min="9038" max="9049" width="5.7109375" style="23" customWidth="1"/>
    <col min="9050" max="9214" width="11.421875" style="23" customWidth="1"/>
    <col min="9215" max="9215" width="33.421875" style="23" customWidth="1"/>
    <col min="9216" max="9216" width="18.28125" style="23" customWidth="1"/>
    <col min="9217" max="9217" width="26.421875" style="23" customWidth="1"/>
    <col min="9218" max="9218" width="18.00390625" style="23" customWidth="1"/>
    <col min="9219" max="9219" width="14.28125" style="23" customWidth="1"/>
    <col min="9220" max="9220" width="12.57421875" style="23" customWidth="1"/>
    <col min="9221" max="9221" width="11.00390625" style="23" bestFit="1" customWidth="1"/>
    <col min="9222" max="9223" width="14.7109375" style="23" customWidth="1"/>
    <col min="9224" max="9224" width="29.57421875" style="23" customWidth="1"/>
    <col min="9225" max="9225" width="22.28125" style="23" customWidth="1"/>
    <col min="9226" max="9226" width="22.7109375" style="23" customWidth="1"/>
    <col min="9227" max="9227" width="25.7109375" style="23" customWidth="1"/>
    <col min="9228" max="9229" width="5.7109375" style="23" customWidth="1"/>
    <col min="9230" max="9230" width="6.7109375" style="23" customWidth="1"/>
    <col min="9231" max="9235" width="5.7109375" style="23" customWidth="1"/>
    <col min="9236" max="9236" width="6.7109375" style="23" customWidth="1"/>
    <col min="9237" max="9241" width="5.7109375" style="23" customWidth="1"/>
    <col min="9242" max="9242" width="6.7109375" style="23" customWidth="1"/>
    <col min="9243" max="9247" width="5.7109375" style="23" customWidth="1"/>
    <col min="9248" max="9256" width="6.7109375" style="23" customWidth="1"/>
    <col min="9257" max="9274" width="5.7109375" style="23" customWidth="1"/>
    <col min="9275" max="9275" width="6.7109375" style="23" customWidth="1"/>
    <col min="9276" max="9280" width="5.7109375" style="23" customWidth="1"/>
    <col min="9281" max="9281" width="52.7109375" style="23" customWidth="1"/>
    <col min="9282" max="9286" width="5.7109375" style="23" customWidth="1"/>
    <col min="9287" max="9287" width="6.7109375" style="23" customWidth="1"/>
    <col min="9288" max="9292" width="5.7109375" style="23" customWidth="1"/>
    <col min="9293" max="9293" width="6.7109375" style="23" customWidth="1"/>
    <col min="9294" max="9305" width="5.7109375" style="23" customWidth="1"/>
    <col min="9306" max="9470" width="11.421875" style="23" customWidth="1"/>
    <col min="9471" max="9471" width="33.421875" style="23" customWidth="1"/>
    <col min="9472" max="9472" width="18.28125" style="23" customWidth="1"/>
    <col min="9473" max="9473" width="26.421875" style="23" customWidth="1"/>
    <col min="9474" max="9474" width="18.00390625" style="23" customWidth="1"/>
    <col min="9475" max="9475" width="14.28125" style="23" customWidth="1"/>
    <col min="9476" max="9476" width="12.57421875" style="23" customWidth="1"/>
    <col min="9477" max="9477" width="11.00390625" style="23" bestFit="1" customWidth="1"/>
    <col min="9478" max="9479" width="14.7109375" style="23" customWidth="1"/>
    <col min="9480" max="9480" width="29.57421875" style="23" customWidth="1"/>
    <col min="9481" max="9481" width="22.28125" style="23" customWidth="1"/>
    <col min="9482" max="9482" width="22.7109375" style="23" customWidth="1"/>
    <col min="9483" max="9483" width="25.7109375" style="23" customWidth="1"/>
    <col min="9484" max="9485" width="5.7109375" style="23" customWidth="1"/>
    <col min="9486" max="9486" width="6.7109375" style="23" customWidth="1"/>
    <col min="9487" max="9491" width="5.7109375" style="23" customWidth="1"/>
    <col min="9492" max="9492" width="6.7109375" style="23" customWidth="1"/>
    <col min="9493" max="9497" width="5.7109375" style="23" customWidth="1"/>
    <col min="9498" max="9498" width="6.7109375" style="23" customWidth="1"/>
    <col min="9499" max="9503" width="5.7109375" style="23" customWidth="1"/>
    <col min="9504" max="9512" width="6.7109375" style="23" customWidth="1"/>
    <col min="9513" max="9530" width="5.7109375" style="23" customWidth="1"/>
    <col min="9531" max="9531" width="6.7109375" style="23" customWidth="1"/>
    <col min="9532" max="9536" width="5.7109375" style="23" customWidth="1"/>
    <col min="9537" max="9537" width="52.7109375" style="23" customWidth="1"/>
    <col min="9538" max="9542" width="5.7109375" style="23" customWidth="1"/>
    <col min="9543" max="9543" width="6.7109375" style="23" customWidth="1"/>
    <col min="9544" max="9548" width="5.7109375" style="23" customWidth="1"/>
    <col min="9549" max="9549" width="6.7109375" style="23" customWidth="1"/>
    <col min="9550" max="9561" width="5.7109375" style="23" customWidth="1"/>
    <col min="9562" max="9726" width="11.421875" style="23" customWidth="1"/>
    <col min="9727" max="9727" width="33.421875" style="23" customWidth="1"/>
    <col min="9728" max="9728" width="18.28125" style="23" customWidth="1"/>
    <col min="9729" max="9729" width="26.421875" style="23" customWidth="1"/>
    <col min="9730" max="9730" width="18.00390625" style="23" customWidth="1"/>
    <col min="9731" max="9731" width="14.28125" style="23" customWidth="1"/>
    <col min="9732" max="9732" width="12.57421875" style="23" customWidth="1"/>
    <col min="9733" max="9733" width="11.00390625" style="23" bestFit="1" customWidth="1"/>
    <col min="9734" max="9735" width="14.7109375" style="23" customWidth="1"/>
    <col min="9736" max="9736" width="29.57421875" style="23" customWidth="1"/>
    <col min="9737" max="9737" width="22.28125" style="23" customWidth="1"/>
    <col min="9738" max="9738" width="22.7109375" style="23" customWidth="1"/>
    <col min="9739" max="9739" width="25.7109375" style="23" customWidth="1"/>
    <col min="9740" max="9741" width="5.7109375" style="23" customWidth="1"/>
    <col min="9742" max="9742" width="6.7109375" style="23" customWidth="1"/>
    <col min="9743" max="9747" width="5.7109375" style="23" customWidth="1"/>
    <col min="9748" max="9748" width="6.7109375" style="23" customWidth="1"/>
    <col min="9749" max="9753" width="5.7109375" style="23" customWidth="1"/>
    <col min="9754" max="9754" width="6.7109375" style="23" customWidth="1"/>
    <col min="9755" max="9759" width="5.7109375" style="23" customWidth="1"/>
    <col min="9760" max="9768" width="6.7109375" style="23" customWidth="1"/>
    <col min="9769" max="9786" width="5.7109375" style="23" customWidth="1"/>
    <col min="9787" max="9787" width="6.7109375" style="23" customWidth="1"/>
    <col min="9788" max="9792" width="5.7109375" style="23" customWidth="1"/>
    <col min="9793" max="9793" width="52.7109375" style="23" customWidth="1"/>
    <col min="9794" max="9798" width="5.7109375" style="23" customWidth="1"/>
    <col min="9799" max="9799" width="6.7109375" style="23" customWidth="1"/>
    <col min="9800" max="9804" width="5.7109375" style="23" customWidth="1"/>
    <col min="9805" max="9805" width="6.7109375" style="23" customWidth="1"/>
    <col min="9806" max="9817" width="5.7109375" style="23" customWidth="1"/>
    <col min="9818" max="9982" width="11.421875" style="23" customWidth="1"/>
    <col min="9983" max="9983" width="33.421875" style="23" customWidth="1"/>
    <col min="9984" max="9984" width="18.28125" style="23" customWidth="1"/>
    <col min="9985" max="9985" width="26.421875" style="23" customWidth="1"/>
    <col min="9986" max="9986" width="18.00390625" style="23" customWidth="1"/>
    <col min="9987" max="9987" width="14.28125" style="23" customWidth="1"/>
    <col min="9988" max="9988" width="12.57421875" style="23" customWidth="1"/>
    <col min="9989" max="9989" width="11.00390625" style="23" bestFit="1" customWidth="1"/>
    <col min="9990" max="9991" width="14.7109375" style="23" customWidth="1"/>
    <col min="9992" max="9992" width="29.57421875" style="23" customWidth="1"/>
    <col min="9993" max="9993" width="22.28125" style="23" customWidth="1"/>
    <col min="9994" max="9994" width="22.7109375" style="23" customWidth="1"/>
    <col min="9995" max="9995" width="25.7109375" style="23" customWidth="1"/>
    <col min="9996" max="9997" width="5.7109375" style="23" customWidth="1"/>
    <col min="9998" max="9998" width="6.7109375" style="23" customWidth="1"/>
    <col min="9999" max="10003" width="5.7109375" style="23" customWidth="1"/>
    <col min="10004" max="10004" width="6.7109375" style="23" customWidth="1"/>
    <col min="10005" max="10009" width="5.7109375" style="23" customWidth="1"/>
    <col min="10010" max="10010" width="6.7109375" style="23" customWidth="1"/>
    <col min="10011" max="10015" width="5.7109375" style="23" customWidth="1"/>
    <col min="10016" max="10024" width="6.7109375" style="23" customWidth="1"/>
    <col min="10025" max="10042" width="5.7109375" style="23" customWidth="1"/>
    <col min="10043" max="10043" width="6.7109375" style="23" customWidth="1"/>
    <col min="10044" max="10048" width="5.7109375" style="23" customWidth="1"/>
    <col min="10049" max="10049" width="52.7109375" style="23" customWidth="1"/>
    <col min="10050" max="10054" width="5.7109375" style="23" customWidth="1"/>
    <col min="10055" max="10055" width="6.7109375" style="23" customWidth="1"/>
    <col min="10056" max="10060" width="5.7109375" style="23" customWidth="1"/>
    <col min="10061" max="10061" width="6.7109375" style="23" customWidth="1"/>
    <col min="10062" max="10073" width="5.7109375" style="23" customWidth="1"/>
    <col min="10074" max="10238" width="11.421875" style="23" customWidth="1"/>
    <col min="10239" max="10239" width="33.421875" style="23" customWidth="1"/>
    <col min="10240" max="10240" width="18.28125" style="23" customWidth="1"/>
    <col min="10241" max="10241" width="26.421875" style="23" customWidth="1"/>
    <col min="10242" max="10242" width="18.00390625" style="23" customWidth="1"/>
    <col min="10243" max="10243" width="14.28125" style="23" customWidth="1"/>
    <col min="10244" max="10244" width="12.57421875" style="23" customWidth="1"/>
    <col min="10245" max="10245" width="11.00390625" style="23" bestFit="1" customWidth="1"/>
    <col min="10246" max="10247" width="14.7109375" style="23" customWidth="1"/>
    <col min="10248" max="10248" width="29.57421875" style="23" customWidth="1"/>
    <col min="10249" max="10249" width="22.28125" style="23" customWidth="1"/>
    <col min="10250" max="10250" width="22.7109375" style="23" customWidth="1"/>
    <col min="10251" max="10251" width="25.7109375" style="23" customWidth="1"/>
    <col min="10252" max="10253" width="5.7109375" style="23" customWidth="1"/>
    <col min="10254" max="10254" width="6.7109375" style="23" customWidth="1"/>
    <col min="10255" max="10259" width="5.7109375" style="23" customWidth="1"/>
    <col min="10260" max="10260" width="6.7109375" style="23" customWidth="1"/>
    <col min="10261" max="10265" width="5.7109375" style="23" customWidth="1"/>
    <col min="10266" max="10266" width="6.7109375" style="23" customWidth="1"/>
    <col min="10267" max="10271" width="5.7109375" style="23" customWidth="1"/>
    <col min="10272" max="10280" width="6.7109375" style="23" customWidth="1"/>
    <col min="10281" max="10298" width="5.7109375" style="23" customWidth="1"/>
    <col min="10299" max="10299" width="6.7109375" style="23" customWidth="1"/>
    <col min="10300" max="10304" width="5.7109375" style="23" customWidth="1"/>
    <col min="10305" max="10305" width="52.7109375" style="23" customWidth="1"/>
    <col min="10306" max="10310" width="5.7109375" style="23" customWidth="1"/>
    <col min="10311" max="10311" width="6.7109375" style="23" customWidth="1"/>
    <col min="10312" max="10316" width="5.7109375" style="23" customWidth="1"/>
    <col min="10317" max="10317" width="6.7109375" style="23" customWidth="1"/>
    <col min="10318" max="10329" width="5.7109375" style="23" customWidth="1"/>
    <col min="10330" max="10494" width="11.421875" style="23" customWidth="1"/>
    <col min="10495" max="10495" width="33.421875" style="23" customWidth="1"/>
    <col min="10496" max="10496" width="18.28125" style="23" customWidth="1"/>
    <col min="10497" max="10497" width="26.421875" style="23" customWidth="1"/>
    <col min="10498" max="10498" width="18.00390625" style="23" customWidth="1"/>
    <col min="10499" max="10499" width="14.28125" style="23" customWidth="1"/>
    <col min="10500" max="10500" width="12.57421875" style="23" customWidth="1"/>
    <col min="10501" max="10501" width="11.00390625" style="23" bestFit="1" customWidth="1"/>
    <col min="10502" max="10503" width="14.7109375" style="23" customWidth="1"/>
    <col min="10504" max="10504" width="29.57421875" style="23" customWidth="1"/>
    <col min="10505" max="10505" width="22.28125" style="23" customWidth="1"/>
    <col min="10506" max="10506" width="22.7109375" style="23" customWidth="1"/>
    <col min="10507" max="10507" width="25.7109375" style="23" customWidth="1"/>
    <col min="10508" max="10509" width="5.7109375" style="23" customWidth="1"/>
    <col min="10510" max="10510" width="6.7109375" style="23" customWidth="1"/>
    <col min="10511" max="10515" width="5.7109375" style="23" customWidth="1"/>
    <col min="10516" max="10516" width="6.7109375" style="23" customWidth="1"/>
    <col min="10517" max="10521" width="5.7109375" style="23" customWidth="1"/>
    <col min="10522" max="10522" width="6.7109375" style="23" customWidth="1"/>
    <col min="10523" max="10527" width="5.7109375" style="23" customWidth="1"/>
    <col min="10528" max="10536" width="6.7109375" style="23" customWidth="1"/>
    <col min="10537" max="10554" width="5.7109375" style="23" customWidth="1"/>
    <col min="10555" max="10555" width="6.7109375" style="23" customWidth="1"/>
    <col min="10556" max="10560" width="5.7109375" style="23" customWidth="1"/>
    <col min="10561" max="10561" width="52.7109375" style="23" customWidth="1"/>
    <col min="10562" max="10566" width="5.7109375" style="23" customWidth="1"/>
    <col min="10567" max="10567" width="6.7109375" style="23" customWidth="1"/>
    <col min="10568" max="10572" width="5.7109375" style="23" customWidth="1"/>
    <col min="10573" max="10573" width="6.7109375" style="23" customWidth="1"/>
    <col min="10574" max="10585" width="5.7109375" style="23" customWidth="1"/>
    <col min="10586" max="10750" width="11.421875" style="23" customWidth="1"/>
    <col min="10751" max="10751" width="33.421875" style="23" customWidth="1"/>
    <col min="10752" max="10752" width="18.28125" style="23" customWidth="1"/>
    <col min="10753" max="10753" width="26.421875" style="23" customWidth="1"/>
    <col min="10754" max="10754" width="18.00390625" style="23" customWidth="1"/>
    <col min="10755" max="10755" width="14.28125" style="23" customWidth="1"/>
    <col min="10756" max="10756" width="12.57421875" style="23" customWidth="1"/>
    <col min="10757" max="10757" width="11.00390625" style="23" bestFit="1" customWidth="1"/>
    <col min="10758" max="10759" width="14.7109375" style="23" customWidth="1"/>
    <col min="10760" max="10760" width="29.57421875" style="23" customWidth="1"/>
    <col min="10761" max="10761" width="22.28125" style="23" customWidth="1"/>
    <col min="10762" max="10762" width="22.7109375" style="23" customWidth="1"/>
    <col min="10763" max="10763" width="25.7109375" style="23" customWidth="1"/>
    <col min="10764" max="10765" width="5.7109375" style="23" customWidth="1"/>
    <col min="10766" max="10766" width="6.7109375" style="23" customWidth="1"/>
    <col min="10767" max="10771" width="5.7109375" style="23" customWidth="1"/>
    <col min="10772" max="10772" width="6.7109375" style="23" customWidth="1"/>
    <col min="10773" max="10777" width="5.7109375" style="23" customWidth="1"/>
    <col min="10778" max="10778" width="6.7109375" style="23" customWidth="1"/>
    <col min="10779" max="10783" width="5.7109375" style="23" customWidth="1"/>
    <col min="10784" max="10792" width="6.7109375" style="23" customWidth="1"/>
    <col min="10793" max="10810" width="5.7109375" style="23" customWidth="1"/>
    <col min="10811" max="10811" width="6.7109375" style="23" customWidth="1"/>
    <col min="10812" max="10816" width="5.7109375" style="23" customWidth="1"/>
    <col min="10817" max="10817" width="52.7109375" style="23" customWidth="1"/>
    <col min="10818" max="10822" width="5.7109375" style="23" customWidth="1"/>
    <col min="10823" max="10823" width="6.7109375" style="23" customWidth="1"/>
    <col min="10824" max="10828" width="5.7109375" style="23" customWidth="1"/>
    <col min="10829" max="10829" width="6.7109375" style="23" customWidth="1"/>
    <col min="10830" max="10841" width="5.7109375" style="23" customWidth="1"/>
    <col min="10842" max="11006" width="11.421875" style="23" customWidth="1"/>
    <col min="11007" max="11007" width="33.421875" style="23" customWidth="1"/>
    <col min="11008" max="11008" width="18.28125" style="23" customWidth="1"/>
    <col min="11009" max="11009" width="26.421875" style="23" customWidth="1"/>
    <col min="11010" max="11010" width="18.00390625" style="23" customWidth="1"/>
    <col min="11011" max="11011" width="14.28125" style="23" customWidth="1"/>
    <col min="11012" max="11012" width="12.57421875" style="23" customWidth="1"/>
    <col min="11013" max="11013" width="11.00390625" style="23" bestFit="1" customWidth="1"/>
    <col min="11014" max="11015" width="14.7109375" style="23" customWidth="1"/>
    <col min="11016" max="11016" width="29.57421875" style="23" customWidth="1"/>
    <col min="11017" max="11017" width="22.28125" style="23" customWidth="1"/>
    <col min="11018" max="11018" width="22.7109375" style="23" customWidth="1"/>
    <col min="11019" max="11019" width="25.7109375" style="23" customWidth="1"/>
    <col min="11020" max="11021" width="5.7109375" style="23" customWidth="1"/>
    <col min="11022" max="11022" width="6.7109375" style="23" customWidth="1"/>
    <col min="11023" max="11027" width="5.7109375" style="23" customWidth="1"/>
    <col min="11028" max="11028" width="6.7109375" style="23" customWidth="1"/>
    <col min="11029" max="11033" width="5.7109375" style="23" customWidth="1"/>
    <col min="11034" max="11034" width="6.7109375" style="23" customWidth="1"/>
    <col min="11035" max="11039" width="5.7109375" style="23" customWidth="1"/>
    <col min="11040" max="11048" width="6.7109375" style="23" customWidth="1"/>
    <col min="11049" max="11066" width="5.7109375" style="23" customWidth="1"/>
    <col min="11067" max="11067" width="6.7109375" style="23" customWidth="1"/>
    <col min="11068" max="11072" width="5.7109375" style="23" customWidth="1"/>
    <col min="11073" max="11073" width="52.7109375" style="23" customWidth="1"/>
    <col min="11074" max="11078" width="5.7109375" style="23" customWidth="1"/>
    <col min="11079" max="11079" width="6.7109375" style="23" customWidth="1"/>
    <col min="11080" max="11084" width="5.7109375" style="23" customWidth="1"/>
    <col min="11085" max="11085" width="6.7109375" style="23" customWidth="1"/>
    <col min="11086" max="11097" width="5.7109375" style="23" customWidth="1"/>
    <col min="11098" max="11262" width="11.421875" style="23" customWidth="1"/>
    <col min="11263" max="11263" width="33.421875" style="23" customWidth="1"/>
    <col min="11264" max="11264" width="18.28125" style="23" customWidth="1"/>
    <col min="11265" max="11265" width="26.421875" style="23" customWidth="1"/>
    <col min="11266" max="11266" width="18.00390625" style="23" customWidth="1"/>
    <col min="11267" max="11267" width="14.28125" style="23" customWidth="1"/>
    <col min="11268" max="11268" width="12.57421875" style="23" customWidth="1"/>
    <col min="11269" max="11269" width="11.00390625" style="23" bestFit="1" customWidth="1"/>
    <col min="11270" max="11271" width="14.7109375" style="23" customWidth="1"/>
    <col min="11272" max="11272" width="29.57421875" style="23" customWidth="1"/>
    <col min="11273" max="11273" width="22.28125" style="23" customWidth="1"/>
    <col min="11274" max="11274" width="22.7109375" style="23" customWidth="1"/>
    <col min="11275" max="11275" width="25.7109375" style="23" customWidth="1"/>
    <col min="11276" max="11277" width="5.7109375" style="23" customWidth="1"/>
    <col min="11278" max="11278" width="6.7109375" style="23" customWidth="1"/>
    <col min="11279" max="11283" width="5.7109375" style="23" customWidth="1"/>
    <col min="11284" max="11284" width="6.7109375" style="23" customWidth="1"/>
    <col min="11285" max="11289" width="5.7109375" style="23" customWidth="1"/>
    <col min="11290" max="11290" width="6.7109375" style="23" customWidth="1"/>
    <col min="11291" max="11295" width="5.7109375" style="23" customWidth="1"/>
    <col min="11296" max="11304" width="6.7109375" style="23" customWidth="1"/>
    <col min="11305" max="11322" width="5.7109375" style="23" customWidth="1"/>
    <col min="11323" max="11323" width="6.7109375" style="23" customWidth="1"/>
    <col min="11324" max="11328" width="5.7109375" style="23" customWidth="1"/>
    <col min="11329" max="11329" width="52.7109375" style="23" customWidth="1"/>
    <col min="11330" max="11334" width="5.7109375" style="23" customWidth="1"/>
    <col min="11335" max="11335" width="6.7109375" style="23" customWidth="1"/>
    <col min="11336" max="11340" width="5.7109375" style="23" customWidth="1"/>
    <col min="11341" max="11341" width="6.7109375" style="23" customWidth="1"/>
    <col min="11342" max="11353" width="5.7109375" style="23" customWidth="1"/>
    <col min="11354" max="11518" width="11.421875" style="23" customWidth="1"/>
    <col min="11519" max="11519" width="33.421875" style="23" customWidth="1"/>
    <col min="11520" max="11520" width="18.28125" style="23" customWidth="1"/>
    <col min="11521" max="11521" width="26.421875" style="23" customWidth="1"/>
    <col min="11522" max="11522" width="18.00390625" style="23" customWidth="1"/>
    <col min="11523" max="11523" width="14.28125" style="23" customWidth="1"/>
    <col min="11524" max="11524" width="12.57421875" style="23" customWidth="1"/>
    <col min="11525" max="11525" width="11.00390625" style="23" bestFit="1" customWidth="1"/>
    <col min="11526" max="11527" width="14.7109375" style="23" customWidth="1"/>
    <col min="11528" max="11528" width="29.57421875" style="23" customWidth="1"/>
    <col min="11529" max="11529" width="22.28125" style="23" customWidth="1"/>
    <col min="11530" max="11530" width="22.7109375" style="23" customWidth="1"/>
    <col min="11531" max="11531" width="25.7109375" style="23" customWidth="1"/>
    <col min="11532" max="11533" width="5.7109375" style="23" customWidth="1"/>
    <col min="11534" max="11534" width="6.7109375" style="23" customWidth="1"/>
    <col min="11535" max="11539" width="5.7109375" style="23" customWidth="1"/>
    <col min="11540" max="11540" width="6.7109375" style="23" customWidth="1"/>
    <col min="11541" max="11545" width="5.7109375" style="23" customWidth="1"/>
    <col min="11546" max="11546" width="6.7109375" style="23" customWidth="1"/>
    <col min="11547" max="11551" width="5.7109375" style="23" customWidth="1"/>
    <col min="11552" max="11560" width="6.7109375" style="23" customWidth="1"/>
    <col min="11561" max="11578" width="5.7109375" style="23" customWidth="1"/>
    <col min="11579" max="11579" width="6.7109375" style="23" customWidth="1"/>
    <col min="11580" max="11584" width="5.7109375" style="23" customWidth="1"/>
    <col min="11585" max="11585" width="52.7109375" style="23" customWidth="1"/>
    <col min="11586" max="11590" width="5.7109375" style="23" customWidth="1"/>
    <col min="11591" max="11591" width="6.7109375" style="23" customWidth="1"/>
    <col min="11592" max="11596" width="5.7109375" style="23" customWidth="1"/>
    <col min="11597" max="11597" width="6.7109375" style="23" customWidth="1"/>
    <col min="11598" max="11609" width="5.7109375" style="23" customWidth="1"/>
    <col min="11610" max="11774" width="11.421875" style="23" customWidth="1"/>
    <col min="11775" max="11775" width="33.421875" style="23" customWidth="1"/>
    <col min="11776" max="11776" width="18.28125" style="23" customWidth="1"/>
    <col min="11777" max="11777" width="26.421875" style="23" customWidth="1"/>
    <col min="11778" max="11778" width="18.00390625" style="23" customWidth="1"/>
    <col min="11779" max="11779" width="14.28125" style="23" customWidth="1"/>
    <col min="11780" max="11780" width="12.57421875" style="23" customWidth="1"/>
    <col min="11781" max="11781" width="11.00390625" style="23" bestFit="1" customWidth="1"/>
    <col min="11782" max="11783" width="14.7109375" style="23" customWidth="1"/>
    <col min="11784" max="11784" width="29.57421875" style="23" customWidth="1"/>
    <col min="11785" max="11785" width="22.28125" style="23" customWidth="1"/>
    <col min="11786" max="11786" width="22.7109375" style="23" customWidth="1"/>
    <col min="11787" max="11787" width="25.7109375" style="23" customWidth="1"/>
    <col min="11788" max="11789" width="5.7109375" style="23" customWidth="1"/>
    <col min="11790" max="11790" width="6.7109375" style="23" customWidth="1"/>
    <col min="11791" max="11795" width="5.7109375" style="23" customWidth="1"/>
    <col min="11796" max="11796" width="6.7109375" style="23" customWidth="1"/>
    <col min="11797" max="11801" width="5.7109375" style="23" customWidth="1"/>
    <col min="11802" max="11802" width="6.7109375" style="23" customWidth="1"/>
    <col min="11803" max="11807" width="5.7109375" style="23" customWidth="1"/>
    <col min="11808" max="11816" width="6.7109375" style="23" customWidth="1"/>
    <col min="11817" max="11834" width="5.7109375" style="23" customWidth="1"/>
    <col min="11835" max="11835" width="6.7109375" style="23" customWidth="1"/>
    <col min="11836" max="11840" width="5.7109375" style="23" customWidth="1"/>
    <col min="11841" max="11841" width="52.7109375" style="23" customWidth="1"/>
    <col min="11842" max="11846" width="5.7109375" style="23" customWidth="1"/>
    <col min="11847" max="11847" width="6.7109375" style="23" customWidth="1"/>
    <col min="11848" max="11852" width="5.7109375" style="23" customWidth="1"/>
    <col min="11853" max="11853" width="6.7109375" style="23" customWidth="1"/>
    <col min="11854" max="11865" width="5.7109375" style="23" customWidth="1"/>
    <col min="11866" max="12030" width="11.421875" style="23" customWidth="1"/>
    <col min="12031" max="12031" width="33.421875" style="23" customWidth="1"/>
    <col min="12032" max="12032" width="18.28125" style="23" customWidth="1"/>
    <col min="12033" max="12033" width="26.421875" style="23" customWidth="1"/>
    <col min="12034" max="12034" width="18.00390625" style="23" customWidth="1"/>
    <col min="12035" max="12035" width="14.28125" style="23" customWidth="1"/>
    <col min="12036" max="12036" width="12.57421875" style="23" customWidth="1"/>
    <col min="12037" max="12037" width="11.00390625" style="23" bestFit="1" customWidth="1"/>
    <col min="12038" max="12039" width="14.7109375" style="23" customWidth="1"/>
    <col min="12040" max="12040" width="29.57421875" style="23" customWidth="1"/>
    <col min="12041" max="12041" width="22.28125" style="23" customWidth="1"/>
    <col min="12042" max="12042" width="22.7109375" style="23" customWidth="1"/>
    <col min="12043" max="12043" width="25.7109375" style="23" customWidth="1"/>
    <col min="12044" max="12045" width="5.7109375" style="23" customWidth="1"/>
    <col min="12046" max="12046" width="6.7109375" style="23" customWidth="1"/>
    <col min="12047" max="12051" width="5.7109375" style="23" customWidth="1"/>
    <col min="12052" max="12052" width="6.7109375" style="23" customWidth="1"/>
    <col min="12053" max="12057" width="5.7109375" style="23" customWidth="1"/>
    <col min="12058" max="12058" width="6.7109375" style="23" customWidth="1"/>
    <col min="12059" max="12063" width="5.7109375" style="23" customWidth="1"/>
    <col min="12064" max="12072" width="6.7109375" style="23" customWidth="1"/>
    <col min="12073" max="12090" width="5.7109375" style="23" customWidth="1"/>
    <col min="12091" max="12091" width="6.7109375" style="23" customWidth="1"/>
    <col min="12092" max="12096" width="5.7109375" style="23" customWidth="1"/>
    <col min="12097" max="12097" width="52.7109375" style="23" customWidth="1"/>
    <col min="12098" max="12102" width="5.7109375" style="23" customWidth="1"/>
    <col min="12103" max="12103" width="6.7109375" style="23" customWidth="1"/>
    <col min="12104" max="12108" width="5.7109375" style="23" customWidth="1"/>
    <col min="12109" max="12109" width="6.7109375" style="23" customWidth="1"/>
    <col min="12110" max="12121" width="5.7109375" style="23" customWidth="1"/>
    <col min="12122" max="12286" width="11.421875" style="23" customWidth="1"/>
    <col min="12287" max="12287" width="33.421875" style="23" customWidth="1"/>
    <col min="12288" max="12288" width="18.28125" style="23" customWidth="1"/>
    <col min="12289" max="12289" width="26.421875" style="23" customWidth="1"/>
    <col min="12290" max="12290" width="18.00390625" style="23" customWidth="1"/>
    <col min="12291" max="12291" width="14.28125" style="23" customWidth="1"/>
    <col min="12292" max="12292" width="12.57421875" style="23" customWidth="1"/>
    <col min="12293" max="12293" width="11.00390625" style="23" bestFit="1" customWidth="1"/>
    <col min="12294" max="12295" width="14.7109375" style="23" customWidth="1"/>
    <col min="12296" max="12296" width="29.57421875" style="23" customWidth="1"/>
    <col min="12297" max="12297" width="22.28125" style="23" customWidth="1"/>
    <col min="12298" max="12298" width="22.7109375" style="23" customWidth="1"/>
    <col min="12299" max="12299" width="25.7109375" style="23" customWidth="1"/>
    <col min="12300" max="12301" width="5.7109375" style="23" customWidth="1"/>
    <col min="12302" max="12302" width="6.7109375" style="23" customWidth="1"/>
    <col min="12303" max="12307" width="5.7109375" style="23" customWidth="1"/>
    <col min="12308" max="12308" width="6.7109375" style="23" customWidth="1"/>
    <col min="12309" max="12313" width="5.7109375" style="23" customWidth="1"/>
    <col min="12314" max="12314" width="6.7109375" style="23" customWidth="1"/>
    <col min="12315" max="12319" width="5.7109375" style="23" customWidth="1"/>
    <col min="12320" max="12328" width="6.7109375" style="23" customWidth="1"/>
    <col min="12329" max="12346" width="5.7109375" style="23" customWidth="1"/>
    <col min="12347" max="12347" width="6.7109375" style="23" customWidth="1"/>
    <col min="12348" max="12352" width="5.7109375" style="23" customWidth="1"/>
    <col min="12353" max="12353" width="52.7109375" style="23" customWidth="1"/>
    <col min="12354" max="12358" width="5.7109375" style="23" customWidth="1"/>
    <col min="12359" max="12359" width="6.7109375" style="23" customWidth="1"/>
    <col min="12360" max="12364" width="5.7109375" style="23" customWidth="1"/>
    <col min="12365" max="12365" width="6.7109375" style="23" customWidth="1"/>
    <col min="12366" max="12377" width="5.7109375" style="23" customWidth="1"/>
    <col min="12378" max="12542" width="11.421875" style="23" customWidth="1"/>
    <col min="12543" max="12543" width="33.421875" style="23" customWidth="1"/>
    <col min="12544" max="12544" width="18.28125" style="23" customWidth="1"/>
    <col min="12545" max="12545" width="26.421875" style="23" customWidth="1"/>
    <col min="12546" max="12546" width="18.00390625" style="23" customWidth="1"/>
    <col min="12547" max="12547" width="14.28125" style="23" customWidth="1"/>
    <col min="12548" max="12548" width="12.57421875" style="23" customWidth="1"/>
    <col min="12549" max="12549" width="11.00390625" style="23" bestFit="1" customWidth="1"/>
    <col min="12550" max="12551" width="14.7109375" style="23" customWidth="1"/>
    <col min="12552" max="12552" width="29.57421875" style="23" customWidth="1"/>
    <col min="12553" max="12553" width="22.28125" style="23" customWidth="1"/>
    <col min="12554" max="12554" width="22.7109375" style="23" customWidth="1"/>
    <col min="12555" max="12555" width="25.7109375" style="23" customWidth="1"/>
    <col min="12556" max="12557" width="5.7109375" style="23" customWidth="1"/>
    <col min="12558" max="12558" width="6.7109375" style="23" customWidth="1"/>
    <col min="12559" max="12563" width="5.7109375" style="23" customWidth="1"/>
    <col min="12564" max="12564" width="6.7109375" style="23" customWidth="1"/>
    <col min="12565" max="12569" width="5.7109375" style="23" customWidth="1"/>
    <col min="12570" max="12570" width="6.7109375" style="23" customWidth="1"/>
    <col min="12571" max="12575" width="5.7109375" style="23" customWidth="1"/>
    <col min="12576" max="12584" width="6.7109375" style="23" customWidth="1"/>
    <col min="12585" max="12602" width="5.7109375" style="23" customWidth="1"/>
    <col min="12603" max="12603" width="6.7109375" style="23" customWidth="1"/>
    <col min="12604" max="12608" width="5.7109375" style="23" customWidth="1"/>
    <col min="12609" max="12609" width="52.7109375" style="23" customWidth="1"/>
    <col min="12610" max="12614" width="5.7109375" style="23" customWidth="1"/>
    <col min="12615" max="12615" width="6.7109375" style="23" customWidth="1"/>
    <col min="12616" max="12620" width="5.7109375" style="23" customWidth="1"/>
    <col min="12621" max="12621" width="6.7109375" style="23" customWidth="1"/>
    <col min="12622" max="12633" width="5.7109375" style="23" customWidth="1"/>
    <col min="12634" max="12798" width="11.421875" style="23" customWidth="1"/>
    <col min="12799" max="12799" width="33.421875" style="23" customWidth="1"/>
    <col min="12800" max="12800" width="18.28125" style="23" customWidth="1"/>
    <col min="12801" max="12801" width="26.421875" style="23" customWidth="1"/>
    <col min="12802" max="12802" width="18.00390625" style="23" customWidth="1"/>
    <col min="12803" max="12803" width="14.28125" style="23" customWidth="1"/>
    <col min="12804" max="12804" width="12.57421875" style="23" customWidth="1"/>
    <col min="12805" max="12805" width="11.00390625" style="23" bestFit="1" customWidth="1"/>
    <col min="12806" max="12807" width="14.7109375" style="23" customWidth="1"/>
    <col min="12808" max="12808" width="29.57421875" style="23" customWidth="1"/>
    <col min="12809" max="12809" width="22.28125" style="23" customWidth="1"/>
    <col min="12810" max="12810" width="22.7109375" style="23" customWidth="1"/>
    <col min="12811" max="12811" width="25.7109375" style="23" customWidth="1"/>
    <col min="12812" max="12813" width="5.7109375" style="23" customWidth="1"/>
    <col min="12814" max="12814" width="6.7109375" style="23" customWidth="1"/>
    <col min="12815" max="12819" width="5.7109375" style="23" customWidth="1"/>
    <col min="12820" max="12820" width="6.7109375" style="23" customWidth="1"/>
    <col min="12821" max="12825" width="5.7109375" style="23" customWidth="1"/>
    <col min="12826" max="12826" width="6.7109375" style="23" customWidth="1"/>
    <col min="12827" max="12831" width="5.7109375" style="23" customWidth="1"/>
    <col min="12832" max="12840" width="6.7109375" style="23" customWidth="1"/>
    <col min="12841" max="12858" width="5.7109375" style="23" customWidth="1"/>
    <col min="12859" max="12859" width="6.7109375" style="23" customWidth="1"/>
    <col min="12860" max="12864" width="5.7109375" style="23" customWidth="1"/>
    <col min="12865" max="12865" width="52.7109375" style="23" customWidth="1"/>
    <col min="12866" max="12870" width="5.7109375" style="23" customWidth="1"/>
    <col min="12871" max="12871" width="6.7109375" style="23" customWidth="1"/>
    <col min="12872" max="12876" width="5.7109375" style="23" customWidth="1"/>
    <col min="12877" max="12877" width="6.7109375" style="23" customWidth="1"/>
    <col min="12878" max="12889" width="5.7109375" style="23" customWidth="1"/>
    <col min="12890" max="13054" width="11.421875" style="23" customWidth="1"/>
    <col min="13055" max="13055" width="33.421875" style="23" customWidth="1"/>
    <col min="13056" max="13056" width="18.28125" style="23" customWidth="1"/>
    <col min="13057" max="13057" width="26.421875" style="23" customWidth="1"/>
    <col min="13058" max="13058" width="18.00390625" style="23" customWidth="1"/>
    <col min="13059" max="13059" width="14.28125" style="23" customWidth="1"/>
    <col min="13060" max="13060" width="12.57421875" style="23" customWidth="1"/>
    <col min="13061" max="13061" width="11.00390625" style="23" bestFit="1" customWidth="1"/>
    <col min="13062" max="13063" width="14.7109375" style="23" customWidth="1"/>
    <col min="13064" max="13064" width="29.57421875" style="23" customWidth="1"/>
    <col min="13065" max="13065" width="22.28125" style="23" customWidth="1"/>
    <col min="13066" max="13066" width="22.7109375" style="23" customWidth="1"/>
    <col min="13067" max="13067" width="25.7109375" style="23" customWidth="1"/>
    <col min="13068" max="13069" width="5.7109375" style="23" customWidth="1"/>
    <col min="13070" max="13070" width="6.7109375" style="23" customWidth="1"/>
    <col min="13071" max="13075" width="5.7109375" style="23" customWidth="1"/>
    <col min="13076" max="13076" width="6.7109375" style="23" customWidth="1"/>
    <col min="13077" max="13081" width="5.7109375" style="23" customWidth="1"/>
    <col min="13082" max="13082" width="6.7109375" style="23" customWidth="1"/>
    <col min="13083" max="13087" width="5.7109375" style="23" customWidth="1"/>
    <col min="13088" max="13096" width="6.7109375" style="23" customWidth="1"/>
    <col min="13097" max="13114" width="5.7109375" style="23" customWidth="1"/>
    <col min="13115" max="13115" width="6.7109375" style="23" customWidth="1"/>
    <col min="13116" max="13120" width="5.7109375" style="23" customWidth="1"/>
    <col min="13121" max="13121" width="52.7109375" style="23" customWidth="1"/>
    <col min="13122" max="13126" width="5.7109375" style="23" customWidth="1"/>
    <col min="13127" max="13127" width="6.7109375" style="23" customWidth="1"/>
    <col min="13128" max="13132" width="5.7109375" style="23" customWidth="1"/>
    <col min="13133" max="13133" width="6.7109375" style="23" customWidth="1"/>
    <col min="13134" max="13145" width="5.7109375" style="23" customWidth="1"/>
    <col min="13146" max="13310" width="11.421875" style="23" customWidth="1"/>
    <col min="13311" max="13311" width="33.421875" style="23" customWidth="1"/>
    <col min="13312" max="13312" width="18.28125" style="23" customWidth="1"/>
    <col min="13313" max="13313" width="26.421875" style="23" customWidth="1"/>
    <col min="13314" max="13314" width="18.00390625" style="23" customWidth="1"/>
    <col min="13315" max="13315" width="14.28125" style="23" customWidth="1"/>
    <col min="13316" max="13316" width="12.57421875" style="23" customWidth="1"/>
    <col min="13317" max="13317" width="11.00390625" style="23" bestFit="1" customWidth="1"/>
    <col min="13318" max="13319" width="14.7109375" style="23" customWidth="1"/>
    <col min="13320" max="13320" width="29.57421875" style="23" customWidth="1"/>
    <col min="13321" max="13321" width="22.28125" style="23" customWidth="1"/>
    <col min="13322" max="13322" width="22.7109375" style="23" customWidth="1"/>
    <col min="13323" max="13323" width="25.7109375" style="23" customWidth="1"/>
    <col min="13324" max="13325" width="5.7109375" style="23" customWidth="1"/>
    <col min="13326" max="13326" width="6.7109375" style="23" customWidth="1"/>
    <col min="13327" max="13331" width="5.7109375" style="23" customWidth="1"/>
    <col min="13332" max="13332" width="6.7109375" style="23" customWidth="1"/>
    <col min="13333" max="13337" width="5.7109375" style="23" customWidth="1"/>
    <col min="13338" max="13338" width="6.7109375" style="23" customWidth="1"/>
    <col min="13339" max="13343" width="5.7109375" style="23" customWidth="1"/>
    <col min="13344" max="13352" width="6.7109375" style="23" customWidth="1"/>
    <col min="13353" max="13370" width="5.7109375" style="23" customWidth="1"/>
    <col min="13371" max="13371" width="6.7109375" style="23" customWidth="1"/>
    <col min="13372" max="13376" width="5.7109375" style="23" customWidth="1"/>
    <col min="13377" max="13377" width="52.7109375" style="23" customWidth="1"/>
    <col min="13378" max="13382" width="5.7109375" style="23" customWidth="1"/>
    <col min="13383" max="13383" width="6.7109375" style="23" customWidth="1"/>
    <col min="13384" max="13388" width="5.7109375" style="23" customWidth="1"/>
    <col min="13389" max="13389" width="6.7109375" style="23" customWidth="1"/>
    <col min="13390" max="13401" width="5.7109375" style="23" customWidth="1"/>
    <col min="13402" max="13566" width="11.421875" style="23" customWidth="1"/>
    <col min="13567" max="13567" width="33.421875" style="23" customWidth="1"/>
    <col min="13568" max="13568" width="18.28125" style="23" customWidth="1"/>
    <col min="13569" max="13569" width="26.421875" style="23" customWidth="1"/>
    <col min="13570" max="13570" width="18.00390625" style="23" customWidth="1"/>
    <col min="13571" max="13571" width="14.28125" style="23" customWidth="1"/>
    <col min="13572" max="13572" width="12.57421875" style="23" customWidth="1"/>
    <col min="13573" max="13573" width="11.00390625" style="23" bestFit="1" customWidth="1"/>
    <col min="13574" max="13575" width="14.7109375" style="23" customWidth="1"/>
    <col min="13576" max="13576" width="29.57421875" style="23" customWidth="1"/>
    <col min="13577" max="13577" width="22.28125" style="23" customWidth="1"/>
    <col min="13578" max="13578" width="22.7109375" style="23" customWidth="1"/>
    <col min="13579" max="13579" width="25.7109375" style="23" customWidth="1"/>
    <col min="13580" max="13581" width="5.7109375" style="23" customWidth="1"/>
    <col min="13582" max="13582" width="6.7109375" style="23" customWidth="1"/>
    <col min="13583" max="13587" width="5.7109375" style="23" customWidth="1"/>
    <col min="13588" max="13588" width="6.7109375" style="23" customWidth="1"/>
    <col min="13589" max="13593" width="5.7109375" style="23" customWidth="1"/>
    <col min="13594" max="13594" width="6.7109375" style="23" customWidth="1"/>
    <col min="13595" max="13599" width="5.7109375" style="23" customWidth="1"/>
    <col min="13600" max="13608" width="6.7109375" style="23" customWidth="1"/>
    <col min="13609" max="13626" width="5.7109375" style="23" customWidth="1"/>
    <col min="13627" max="13627" width="6.7109375" style="23" customWidth="1"/>
    <col min="13628" max="13632" width="5.7109375" style="23" customWidth="1"/>
    <col min="13633" max="13633" width="52.7109375" style="23" customWidth="1"/>
    <col min="13634" max="13638" width="5.7109375" style="23" customWidth="1"/>
    <col min="13639" max="13639" width="6.7109375" style="23" customWidth="1"/>
    <col min="13640" max="13644" width="5.7109375" style="23" customWidth="1"/>
    <col min="13645" max="13645" width="6.7109375" style="23" customWidth="1"/>
    <col min="13646" max="13657" width="5.7109375" style="23" customWidth="1"/>
    <col min="13658" max="13822" width="11.421875" style="23" customWidth="1"/>
    <col min="13823" max="13823" width="33.421875" style="23" customWidth="1"/>
    <col min="13824" max="13824" width="18.28125" style="23" customWidth="1"/>
    <col min="13825" max="13825" width="26.421875" style="23" customWidth="1"/>
    <col min="13826" max="13826" width="18.00390625" style="23" customWidth="1"/>
    <col min="13827" max="13827" width="14.28125" style="23" customWidth="1"/>
    <col min="13828" max="13828" width="12.57421875" style="23" customWidth="1"/>
    <col min="13829" max="13829" width="11.00390625" style="23" bestFit="1" customWidth="1"/>
    <col min="13830" max="13831" width="14.7109375" style="23" customWidth="1"/>
    <col min="13832" max="13832" width="29.57421875" style="23" customWidth="1"/>
    <col min="13833" max="13833" width="22.28125" style="23" customWidth="1"/>
    <col min="13834" max="13834" width="22.7109375" style="23" customWidth="1"/>
    <col min="13835" max="13835" width="25.7109375" style="23" customWidth="1"/>
    <col min="13836" max="13837" width="5.7109375" style="23" customWidth="1"/>
    <col min="13838" max="13838" width="6.7109375" style="23" customWidth="1"/>
    <col min="13839" max="13843" width="5.7109375" style="23" customWidth="1"/>
    <col min="13844" max="13844" width="6.7109375" style="23" customWidth="1"/>
    <col min="13845" max="13849" width="5.7109375" style="23" customWidth="1"/>
    <col min="13850" max="13850" width="6.7109375" style="23" customWidth="1"/>
    <col min="13851" max="13855" width="5.7109375" style="23" customWidth="1"/>
    <col min="13856" max="13864" width="6.7109375" style="23" customWidth="1"/>
    <col min="13865" max="13882" width="5.7109375" style="23" customWidth="1"/>
    <col min="13883" max="13883" width="6.7109375" style="23" customWidth="1"/>
    <col min="13884" max="13888" width="5.7109375" style="23" customWidth="1"/>
    <col min="13889" max="13889" width="52.7109375" style="23" customWidth="1"/>
    <col min="13890" max="13894" width="5.7109375" style="23" customWidth="1"/>
    <col min="13895" max="13895" width="6.7109375" style="23" customWidth="1"/>
    <col min="13896" max="13900" width="5.7109375" style="23" customWidth="1"/>
    <col min="13901" max="13901" width="6.7109375" style="23" customWidth="1"/>
    <col min="13902" max="13913" width="5.7109375" style="23" customWidth="1"/>
    <col min="13914" max="14078" width="11.421875" style="23" customWidth="1"/>
    <col min="14079" max="14079" width="33.421875" style="23" customWidth="1"/>
    <col min="14080" max="14080" width="18.28125" style="23" customWidth="1"/>
    <col min="14081" max="14081" width="26.421875" style="23" customWidth="1"/>
    <col min="14082" max="14082" width="18.00390625" style="23" customWidth="1"/>
    <col min="14083" max="14083" width="14.28125" style="23" customWidth="1"/>
    <col min="14084" max="14084" width="12.57421875" style="23" customWidth="1"/>
    <col min="14085" max="14085" width="11.00390625" style="23" bestFit="1" customWidth="1"/>
    <col min="14086" max="14087" width="14.7109375" style="23" customWidth="1"/>
    <col min="14088" max="14088" width="29.57421875" style="23" customWidth="1"/>
    <col min="14089" max="14089" width="22.28125" style="23" customWidth="1"/>
    <col min="14090" max="14090" width="22.7109375" style="23" customWidth="1"/>
    <col min="14091" max="14091" width="25.7109375" style="23" customWidth="1"/>
    <col min="14092" max="14093" width="5.7109375" style="23" customWidth="1"/>
    <col min="14094" max="14094" width="6.7109375" style="23" customWidth="1"/>
    <col min="14095" max="14099" width="5.7109375" style="23" customWidth="1"/>
    <col min="14100" max="14100" width="6.7109375" style="23" customWidth="1"/>
    <col min="14101" max="14105" width="5.7109375" style="23" customWidth="1"/>
    <col min="14106" max="14106" width="6.7109375" style="23" customWidth="1"/>
    <col min="14107" max="14111" width="5.7109375" style="23" customWidth="1"/>
    <col min="14112" max="14120" width="6.7109375" style="23" customWidth="1"/>
    <col min="14121" max="14138" width="5.7109375" style="23" customWidth="1"/>
    <col min="14139" max="14139" width="6.7109375" style="23" customWidth="1"/>
    <col min="14140" max="14144" width="5.7109375" style="23" customWidth="1"/>
    <col min="14145" max="14145" width="52.7109375" style="23" customWidth="1"/>
    <col min="14146" max="14150" width="5.7109375" style="23" customWidth="1"/>
    <col min="14151" max="14151" width="6.7109375" style="23" customWidth="1"/>
    <col min="14152" max="14156" width="5.7109375" style="23" customWidth="1"/>
    <col min="14157" max="14157" width="6.7109375" style="23" customWidth="1"/>
    <col min="14158" max="14169" width="5.7109375" style="23" customWidth="1"/>
    <col min="14170" max="14334" width="11.421875" style="23" customWidth="1"/>
    <col min="14335" max="14335" width="33.421875" style="23" customWidth="1"/>
    <col min="14336" max="14336" width="18.28125" style="23" customWidth="1"/>
    <col min="14337" max="14337" width="26.421875" style="23" customWidth="1"/>
    <col min="14338" max="14338" width="18.00390625" style="23" customWidth="1"/>
    <col min="14339" max="14339" width="14.28125" style="23" customWidth="1"/>
    <col min="14340" max="14340" width="12.57421875" style="23" customWidth="1"/>
    <col min="14341" max="14341" width="11.00390625" style="23" bestFit="1" customWidth="1"/>
    <col min="14342" max="14343" width="14.7109375" style="23" customWidth="1"/>
    <col min="14344" max="14344" width="29.57421875" style="23" customWidth="1"/>
    <col min="14345" max="14345" width="22.28125" style="23" customWidth="1"/>
    <col min="14346" max="14346" width="22.7109375" style="23" customWidth="1"/>
    <col min="14347" max="14347" width="25.7109375" style="23" customWidth="1"/>
    <col min="14348" max="14349" width="5.7109375" style="23" customWidth="1"/>
    <col min="14350" max="14350" width="6.7109375" style="23" customWidth="1"/>
    <col min="14351" max="14355" width="5.7109375" style="23" customWidth="1"/>
    <col min="14356" max="14356" width="6.7109375" style="23" customWidth="1"/>
    <col min="14357" max="14361" width="5.7109375" style="23" customWidth="1"/>
    <col min="14362" max="14362" width="6.7109375" style="23" customWidth="1"/>
    <col min="14363" max="14367" width="5.7109375" style="23" customWidth="1"/>
    <col min="14368" max="14376" width="6.7109375" style="23" customWidth="1"/>
    <col min="14377" max="14394" width="5.7109375" style="23" customWidth="1"/>
    <col min="14395" max="14395" width="6.7109375" style="23" customWidth="1"/>
    <col min="14396" max="14400" width="5.7109375" style="23" customWidth="1"/>
    <col min="14401" max="14401" width="52.7109375" style="23" customWidth="1"/>
    <col min="14402" max="14406" width="5.7109375" style="23" customWidth="1"/>
    <col min="14407" max="14407" width="6.7109375" style="23" customWidth="1"/>
    <col min="14408" max="14412" width="5.7109375" style="23" customWidth="1"/>
    <col min="14413" max="14413" width="6.7109375" style="23" customWidth="1"/>
    <col min="14414" max="14425" width="5.7109375" style="23" customWidth="1"/>
    <col min="14426" max="14590" width="11.421875" style="23" customWidth="1"/>
    <col min="14591" max="14591" width="33.421875" style="23" customWidth="1"/>
    <col min="14592" max="14592" width="18.28125" style="23" customWidth="1"/>
    <col min="14593" max="14593" width="26.421875" style="23" customWidth="1"/>
    <col min="14594" max="14594" width="18.00390625" style="23" customWidth="1"/>
    <col min="14595" max="14595" width="14.28125" style="23" customWidth="1"/>
    <col min="14596" max="14596" width="12.57421875" style="23" customWidth="1"/>
    <col min="14597" max="14597" width="11.00390625" style="23" bestFit="1" customWidth="1"/>
    <col min="14598" max="14599" width="14.7109375" style="23" customWidth="1"/>
    <col min="14600" max="14600" width="29.57421875" style="23" customWidth="1"/>
    <col min="14601" max="14601" width="22.28125" style="23" customWidth="1"/>
    <col min="14602" max="14602" width="22.7109375" style="23" customWidth="1"/>
    <col min="14603" max="14603" width="25.7109375" style="23" customWidth="1"/>
    <col min="14604" max="14605" width="5.7109375" style="23" customWidth="1"/>
    <col min="14606" max="14606" width="6.7109375" style="23" customWidth="1"/>
    <col min="14607" max="14611" width="5.7109375" style="23" customWidth="1"/>
    <col min="14612" max="14612" width="6.7109375" style="23" customWidth="1"/>
    <col min="14613" max="14617" width="5.7109375" style="23" customWidth="1"/>
    <col min="14618" max="14618" width="6.7109375" style="23" customWidth="1"/>
    <col min="14619" max="14623" width="5.7109375" style="23" customWidth="1"/>
    <col min="14624" max="14632" width="6.7109375" style="23" customWidth="1"/>
    <col min="14633" max="14650" width="5.7109375" style="23" customWidth="1"/>
    <col min="14651" max="14651" width="6.7109375" style="23" customWidth="1"/>
    <col min="14652" max="14656" width="5.7109375" style="23" customWidth="1"/>
    <col min="14657" max="14657" width="52.7109375" style="23" customWidth="1"/>
    <col min="14658" max="14662" width="5.7109375" style="23" customWidth="1"/>
    <col min="14663" max="14663" width="6.7109375" style="23" customWidth="1"/>
    <col min="14664" max="14668" width="5.7109375" style="23" customWidth="1"/>
    <col min="14669" max="14669" width="6.7109375" style="23" customWidth="1"/>
    <col min="14670" max="14681" width="5.7109375" style="23" customWidth="1"/>
    <col min="14682" max="14846" width="11.421875" style="23" customWidth="1"/>
    <col min="14847" max="14847" width="33.421875" style="23" customWidth="1"/>
    <col min="14848" max="14848" width="18.28125" style="23" customWidth="1"/>
    <col min="14849" max="14849" width="26.421875" style="23" customWidth="1"/>
    <col min="14850" max="14850" width="18.00390625" style="23" customWidth="1"/>
    <col min="14851" max="14851" width="14.28125" style="23" customWidth="1"/>
    <col min="14852" max="14852" width="12.57421875" style="23" customWidth="1"/>
    <col min="14853" max="14853" width="11.00390625" style="23" bestFit="1" customWidth="1"/>
    <col min="14854" max="14855" width="14.7109375" style="23" customWidth="1"/>
    <col min="14856" max="14856" width="29.57421875" style="23" customWidth="1"/>
    <col min="14857" max="14857" width="22.28125" style="23" customWidth="1"/>
    <col min="14858" max="14858" width="22.7109375" style="23" customWidth="1"/>
    <col min="14859" max="14859" width="25.7109375" style="23" customWidth="1"/>
    <col min="14860" max="14861" width="5.7109375" style="23" customWidth="1"/>
    <col min="14862" max="14862" width="6.7109375" style="23" customWidth="1"/>
    <col min="14863" max="14867" width="5.7109375" style="23" customWidth="1"/>
    <col min="14868" max="14868" width="6.7109375" style="23" customWidth="1"/>
    <col min="14869" max="14873" width="5.7109375" style="23" customWidth="1"/>
    <col min="14874" max="14874" width="6.7109375" style="23" customWidth="1"/>
    <col min="14875" max="14879" width="5.7109375" style="23" customWidth="1"/>
    <col min="14880" max="14888" width="6.7109375" style="23" customWidth="1"/>
    <col min="14889" max="14906" width="5.7109375" style="23" customWidth="1"/>
    <col min="14907" max="14907" width="6.7109375" style="23" customWidth="1"/>
    <col min="14908" max="14912" width="5.7109375" style="23" customWidth="1"/>
    <col min="14913" max="14913" width="52.7109375" style="23" customWidth="1"/>
    <col min="14914" max="14918" width="5.7109375" style="23" customWidth="1"/>
    <col min="14919" max="14919" width="6.7109375" style="23" customWidth="1"/>
    <col min="14920" max="14924" width="5.7109375" style="23" customWidth="1"/>
    <col min="14925" max="14925" width="6.7109375" style="23" customWidth="1"/>
    <col min="14926" max="14937" width="5.7109375" style="23" customWidth="1"/>
    <col min="14938" max="15102" width="11.421875" style="23" customWidth="1"/>
    <col min="15103" max="15103" width="33.421875" style="23" customWidth="1"/>
    <col min="15104" max="15104" width="18.28125" style="23" customWidth="1"/>
    <col min="15105" max="15105" width="26.421875" style="23" customWidth="1"/>
    <col min="15106" max="15106" width="18.00390625" style="23" customWidth="1"/>
    <col min="15107" max="15107" width="14.28125" style="23" customWidth="1"/>
    <col min="15108" max="15108" width="12.57421875" style="23" customWidth="1"/>
    <col min="15109" max="15109" width="11.00390625" style="23" bestFit="1" customWidth="1"/>
    <col min="15110" max="15111" width="14.7109375" style="23" customWidth="1"/>
    <col min="15112" max="15112" width="29.57421875" style="23" customWidth="1"/>
    <col min="15113" max="15113" width="22.28125" style="23" customWidth="1"/>
    <col min="15114" max="15114" width="22.7109375" style="23" customWidth="1"/>
    <col min="15115" max="15115" width="25.7109375" style="23" customWidth="1"/>
    <col min="15116" max="15117" width="5.7109375" style="23" customWidth="1"/>
    <col min="15118" max="15118" width="6.7109375" style="23" customWidth="1"/>
    <col min="15119" max="15123" width="5.7109375" style="23" customWidth="1"/>
    <col min="15124" max="15124" width="6.7109375" style="23" customWidth="1"/>
    <col min="15125" max="15129" width="5.7109375" style="23" customWidth="1"/>
    <col min="15130" max="15130" width="6.7109375" style="23" customWidth="1"/>
    <col min="15131" max="15135" width="5.7109375" style="23" customWidth="1"/>
    <col min="15136" max="15144" width="6.7109375" style="23" customWidth="1"/>
    <col min="15145" max="15162" width="5.7109375" style="23" customWidth="1"/>
    <col min="15163" max="15163" width="6.7109375" style="23" customWidth="1"/>
    <col min="15164" max="15168" width="5.7109375" style="23" customWidth="1"/>
    <col min="15169" max="15169" width="52.7109375" style="23" customWidth="1"/>
    <col min="15170" max="15174" width="5.7109375" style="23" customWidth="1"/>
    <col min="15175" max="15175" width="6.7109375" style="23" customWidth="1"/>
    <col min="15176" max="15180" width="5.7109375" style="23" customWidth="1"/>
    <col min="15181" max="15181" width="6.7109375" style="23" customWidth="1"/>
    <col min="15182" max="15193" width="5.7109375" style="23" customWidth="1"/>
    <col min="15194" max="15358" width="11.421875" style="23" customWidth="1"/>
    <col min="15359" max="15359" width="33.421875" style="23" customWidth="1"/>
    <col min="15360" max="15360" width="18.28125" style="23" customWidth="1"/>
    <col min="15361" max="15361" width="26.421875" style="23" customWidth="1"/>
    <col min="15362" max="15362" width="18.00390625" style="23" customWidth="1"/>
    <col min="15363" max="15363" width="14.28125" style="23" customWidth="1"/>
    <col min="15364" max="15364" width="12.57421875" style="23" customWidth="1"/>
    <col min="15365" max="15365" width="11.00390625" style="23" bestFit="1" customWidth="1"/>
    <col min="15366" max="15367" width="14.7109375" style="23" customWidth="1"/>
    <col min="15368" max="15368" width="29.57421875" style="23" customWidth="1"/>
    <col min="15369" max="15369" width="22.28125" style="23" customWidth="1"/>
    <col min="15370" max="15370" width="22.7109375" style="23" customWidth="1"/>
    <col min="15371" max="15371" width="25.7109375" style="23" customWidth="1"/>
    <col min="15372" max="15373" width="5.7109375" style="23" customWidth="1"/>
    <col min="15374" max="15374" width="6.7109375" style="23" customWidth="1"/>
    <col min="15375" max="15379" width="5.7109375" style="23" customWidth="1"/>
    <col min="15380" max="15380" width="6.7109375" style="23" customWidth="1"/>
    <col min="15381" max="15385" width="5.7109375" style="23" customWidth="1"/>
    <col min="15386" max="15386" width="6.7109375" style="23" customWidth="1"/>
    <col min="15387" max="15391" width="5.7109375" style="23" customWidth="1"/>
    <col min="15392" max="15400" width="6.7109375" style="23" customWidth="1"/>
    <col min="15401" max="15418" width="5.7109375" style="23" customWidth="1"/>
    <col min="15419" max="15419" width="6.7109375" style="23" customWidth="1"/>
    <col min="15420" max="15424" width="5.7109375" style="23" customWidth="1"/>
    <col min="15425" max="15425" width="52.7109375" style="23" customWidth="1"/>
    <col min="15426" max="15430" width="5.7109375" style="23" customWidth="1"/>
    <col min="15431" max="15431" width="6.7109375" style="23" customWidth="1"/>
    <col min="15432" max="15436" width="5.7109375" style="23" customWidth="1"/>
    <col min="15437" max="15437" width="6.7109375" style="23" customWidth="1"/>
    <col min="15438" max="15449" width="5.7109375" style="23" customWidth="1"/>
    <col min="15450" max="15614" width="11.421875" style="23" customWidth="1"/>
    <col min="15615" max="15615" width="33.421875" style="23" customWidth="1"/>
    <col min="15616" max="15616" width="18.28125" style="23" customWidth="1"/>
    <col min="15617" max="15617" width="26.421875" style="23" customWidth="1"/>
    <col min="15618" max="15618" width="18.00390625" style="23" customWidth="1"/>
    <col min="15619" max="15619" width="14.28125" style="23" customWidth="1"/>
    <col min="15620" max="15620" width="12.57421875" style="23" customWidth="1"/>
    <col min="15621" max="15621" width="11.00390625" style="23" bestFit="1" customWidth="1"/>
    <col min="15622" max="15623" width="14.7109375" style="23" customWidth="1"/>
    <col min="15624" max="15624" width="29.57421875" style="23" customWidth="1"/>
    <col min="15625" max="15625" width="22.28125" style="23" customWidth="1"/>
    <col min="15626" max="15626" width="22.7109375" style="23" customWidth="1"/>
    <col min="15627" max="15627" width="25.7109375" style="23" customWidth="1"/>
    <col min="15628" max="15629" width="5.7109375" style="23" customWidth="1"/>
    <col min="15630" max="15630" width="6.7109375" style="23" customWidth="1"/>
    <col min="15631" max="15635" width="5.7109375" style="23" customWidth="1"/>
    <col min="15636" max="15636" width="6.7109375" style="23" customWidth="1"/>
    <col min="15637" max="15641" width="5.7109375" style="23" customWidth="1"/>
    <col min="15642" max="15642" width="6.7109375" style="23" customWidth="1"/>
    <col min="15643" max="15647" width="5.7109375" style="23" customWidth="1"/>
    <col min="15648" max="15656" width="6.7109375" style="23" customWidth="1"/>
    <col min="15657" max="15674" width="5.7109375" style="23" customWidth="1"/>
    <col min="15675" max="15675" width="6.7109375" style="23" customWidth="1"/>
    <col min="15676" max="15680" width="5.7109375" style="23" customWidth="1"/>
    <col min="15681" max="15681" width="52.7109375" style="23" customWidth="1"/>
    <col min="15682" max="15686" width="5.7109375" style="23" customWidth="1"/>
    <col min="15687" max="15687" width="6.7109375" style="23" customWidth="1"/>
    <col min="15688" max="15692" width="5.7109375" style="23" customWidth="1"/>
    <col min="15693" max="15693" width="6.7109375" style="23" customWidth="1"/>
    <col min="15694" max="15705" width="5.7109375" style="23" customWidth="1"/>
    <col min="15706" max="15870" width="11.421875" style="23" customWidth="1"/>
    <col min="15871" max="15871" width="33.421875" style="23" customWidth="1"/>
    <col min="15872" max="15872" width="18.28125" style="23" customWidth="1"/>
    <col min="15873" max="15873" width="26.421875" style="23" customWidth="1"/>
    <col min="15874" max="15874" width="18.00390625" style="23" customWidth="1"/>
    <col min="15875" max="15875" width="14.28125" style="23" customWidth="1"/>
    <col min="15876" max="15876" width="12.57421875" style="23" customWidth="1"/>
    <col min="15877" max="15877" width="11.00390625" style="23" bestFit="1" customWidth="1"/>
    <col min="15878" max="15879" width="14.7109375" style="23" customWidth="1"/>
    <col min="15880" max="15880" width="29.57421875" style="23" customWidth="1"/>
    <col min="15881" max="15881" width="22.28125" style="23" customWidth="1"/>
    <col min="15882" max="15882" width="22.7109375" style="23" customWidth="1"/>
    <col min="15883" max="15883" width="25.7109375" style="23" customWidth="1"/>
    <col min="15884" max="15885" width="5.7109375" style="23" customWidth="1"/>
    <col min="15886" max="15886" width="6.7109375" style="23" customWidth="1"/>
    <col min="15887" max="15891" width="5.7109375" style="23" customWidth="1"/>
    <col min="15892" max="15892" width="6.7109375" style="23" customWidth="1"/>
    <col min="15893" max="15897" width="5.7109375" style="23" customWidth="1"/>
    <col min="15898" max="15898" width="6.7109375" style="23" customWidth="1"/>
    <col min="15899" max="15903" width="5.7109375" style="23" customWidth="1"/>
    <col min="15904" max="15912" width="6.7109375" style="23" customWidth="1"/>
    <col min="15913" max="15930" width="5.7109375" style="23" customWidth="1"/>
    <col min="15931" max="15931" width="6.7109375" style="23" customWidth="1"/>
    <col min="15932" max="15936" width="5.7109375" style="23" customWidth="1"/>
    <col min="15937" max="15937" width="52.7109375" style="23" customWidth="1"/>
    <col min="15938" max="15942" width="5.7109375" style="23" customWidth="1"/>
    <col min="15943" max="15943" width="6.7109375" style="23" customWidth="1"/>
    <col min="15944" max="15948" width="5.7109375" style="23" customWidth="1"/>
    <col min="15949" max="15949" width="6.7109375" style="23" customWidth="1"/>
    <col min="15950" max="15961" width="5.7109375" style="23" customWidth="1"/>
    <col min="15962" max="16126" width="11.421875" style="23" customWidth="1"/>
    <col min="16127" max="16127" width="33.421875" style="23" customWidth="1"/>
    <col min="16128" max="16128" width="18.28125" style="23" customWidth="1"/>
    <col min="16129" max="16129" width="26.421875" style="23" customWidth="1"/>
    <col min="16130" max="16130" width="18.00390625" style="23" customWidth="1"/>
    <col min="16131" max="16131" width="14.28125" style="23" customWidth="1"/>
    <col min="16132" max="16132" width="12.57421875" style="23" customWidth="1"/>
    <col min="16133" max="16133" width="11.00390625" style="23" bestFit="1" customWidth="1"/>
    <col min="16134" max="16135" width="14.7109375" style="23" customWidth="1"/>
    <col min="16136" max="16136" width="29.57421875" style="23" customWidth="1"/>
    <col min="16137" max="16137" width="22.28125" style="23" customWidth="1"/>
    <col min="16138" max="16138" width="22.7109375" style="23" customWidth="1"/>
    <col min="16139" max="16139" width="25.7109375" style="23" customWidth="1"/>
    <col min="16140" max="16141" width="5.7109375" style="23" customWidth="1"/>
    <col min="16142" max="16142" width="6.7109375" style="23" customWidth="1"/>
    <col min="16143" max="16147" width="5.7109375" style="23" customWidth="1"/>
    <col min="16148" max="16148" width="6.7109375" style="23" customWidth="1"/>
    <col min="16149" max="16153" width="5.7109375" style="23" customWidth="1"/>
    <col min="16154" max="16154" width="6.7109375" style="23" customWidth="1"/>
    <col min="16155" max="16159" width="5.7109375" style="23" customWidth="1"/>
    <col min="16160" max="16168" width="6.7109375" style="23" customWidth="1"/>
    <col min="16169" max="16186" width="5.7109375" style="23" customWidth="1"/>
    <col min="16187" max="16187" width="6.7109375" style="23" customWidth="1"/>
    <col min="16188" max="16192" width="5.7109375" style="23" customWidth="1"/>
    <col min="16193" max="16193" width="52.7109375" style="23" customWidth="1"/>
    <col min="16194" max="16198" width="5.7109375" style="23" customWidth="1"/>
    <col min="16199" max="16199" width="6.7109375" style="23" customWidth="1"/>
    <col min="16200" max="16204" width="5.7109375" style="23" customWidth="1"/>
    <col min="16205" max="16205" width="6.7109375" style="23" customWidth="1"/>
    <col min="16206" max="16217" width="5.7109375" style="23" customWidth="1"/>
    <col min="16218" max="16384" width="11.421875" style="23" customWidth="1"/>
  </cols>
  <sheetData>
    <row r="1" spans="1:9" ht="15">
      <c r="A1" s="354"/>
      <c r="B1" s="354"/>
      <c r="C1" s="354"/>
      <c r="D1" s="354"/>
      <c r="E1" s="354"/>
      <c r="F1" s="354"/>
      <c r="G1" s="354"/>
      <c r="H1" s="22"/>
      <c r="I1" s="22"/>
    </row>
    <row r="2" spans="1:9" ht="15">
      <c r="A2" s="342" t="s">
        <v>632</v>
      </c>
      <c r="B2" s="342"/>
      <c r="C2" s="342"/>
      <c r="D2" s="342"/>
      <c r="E2" s="342"/>
      <c r="F2" s="342"/>
      <c r="G2" s="342"/>
      <c r="H2" s="22"/>
      <c r="I2" s="22"/>
    </row>
    <row r="3" spans="1:10" ht="15">
      <c r="A3" s="342"/>
      <c r="B3" s="342"/>
      <c r="C3" s="342"/>
      <c r="D3" s="342"/>
      <c r="E3" s="342"/>
      <c r="F3" s="342"/>
      <c r="G3" s="342"/>
      <c r="H3" s="22"/>
      <c r="I3" s="22"/>
      <c r="J3" s="25" t="s">
        <v>43</v>
      </c>
    </row>
    <row r="4" spans="1:10" ht="15">
      <c r="A4" s="342"/>
      <c r="B4" s="342"/>
      <c r="C4" s="342"/>
      <c r="D4" s="342"/>
      <c r="E4" s="342"/>
      <c r="F4" s="342"/>
      <c r="G4" s="342"/>
      <c r="H4" s="22"/>
      <c r="I4" s="22"/>
      <c r="J4" s="25" t="s">
        <v>44</v>
      </c>
    </row>
    <row r="5" spans="1:10" ht="15">
      <c r="A5" s="342"/>
      <c r="B5" s="342"/>
      <c r="C5" s="342"/>
      <c r="D5" s="342"/>
      <c r="E5" s="342"/>
      <c r="F5" s="342"/>
      <c r="G5" s="342"/>
      <c r="H5" s="22"/>
      <c r="I5" s="22"/>
      <c r="J5" s="25" t="s">
        <v>45</v>
      </c>
    </row>
    <row r="6" spans="1:27" s="25" customFormat="1" ht="15">
      <c r="A6" s="348" t="s">
        <v>46</v>
      </c>
      <c r="B6" s="348"/>
      <c r="C6" s="348"/>
      <c r="D6" s="348"/>
      <c r="E6" s="348"/>
      <c r="F6" s="348"/>
      <c r="G6" s="348"/>
      <c r="H6" s="22"/>
      <c r="I6" s="22"/>
      <c r="AA6" s="26"/>
    </row>
    <row r="7" spans="1:61" ht="15">
      <c r="A7" s="289" t="s">
        <v>47</v>
      </c>
      <c r="B7" s="352" t="s">
        <v>48</v>
      </c>
      <c r="C7" s="352"/>
      <c r="D7" s="352"/>
      <c r="E7" s="339" t="s">
        <v>49</v>
      </c>
      <c r="F7" s="339"/>
      <c r="G7" s="339"/>
      <c r="H7" s="22"/>
      <c r="I7" s="22"/>
      <c r="BG7" s="27"/>
      <c r="BH7" s="27"/>
      <c r="BI7" s="27"/>
    </row>
    <row r="8" spans="1:61" ht="15">
      <c r="A8" s="69" t="str">
        <f>'Consolidado 2016'!C11</f>
        <v>Efectividad en la gestión de proyectos</v>
      </c>
      <c r="B8" s="353">
        <f>'Consolidado 2021'!G11</f>
        <v>0.8</v>
      </c>
      <c r="C8" s="353"/>
      <c r="D8" s="353"/>
      <c r="E8" s="350" t="s">
        <v>43</v>
      </c>
      <c r="F8" s="350"/>
      <c r="G8" s="350"/>
      <c r="H8" s="22"/>
      <c r="I8" s="22"/>
      <c r="BG8" s="27"/>
      <c r="BH8" s="49"/>
      <c r="BI8" s="27"/>
    </row>
    <row r="9" spans="1:61" ht="15">
      <c r="A9" s="339" t="s">
        <v>50</v>
      </c>
      <c r="B9" s="339"/>
      <c r="C9" s="339"/>
      <c r="D9" s="339"/>
      <c r="E9" s="339"/>
      <c r="F9" s="339"/>
      <c r="G9" s="339"/>
      <c r="H9" s="22"/>
      <c r="I9" s="22"/>
      <c r="BG9" s="27"/>
      <c r="BH9" s="50"/>
      <c r="BI9" s="27"/>
    </row>
    <row r="10" spans="1:61" ht="15">
      <c r="A10" s="351" t="str">
        <f>'Consolidado 2021'!E11</f>
        <v xml:space="preserve">Medir la efectividad en la consecución de recursos </v>
      </c>
      <c r="B10" s="351"/>
      <c r="C10" s="351"/>
      <c r="D10" s="351"/>
      <c r="E10" s="351"/>
      <c r="F10" s="351"/>
      <c r="G10" s="351"/>
      <c r="H10" s="22"/>
      <c r="I10" s="22"/>
      <c r="BG10" s="27"/>
      <c r="BH10" s="50"/>
      <c r="BI10" s="27"/>
    </row>
    <row r="11" spans="1:61" ht="15">
      <c r="A11" s="339" t="s">
        <v>51</v>
      </c>
      <c r="B11" s="339"/>
      <c r="C11" s="339"/>
      <c r="D11" s="339"/>
      <c r="E11" s="339"/>
      <c r="F11" s="339"/>
      <c r="G11" s="339"/>
      <c r="H11" s="22"/>
      <c r="I11" s="22"/>
      <c r="BG11" s="27"/>
      <c r="BH11" s="50"/>
      <c r="BI11" s="27"/>
    </row>
    <row r="12" spans="1:61" ht="15">
      <c r="A12" s="351" t="str">
        <f>'Consolidado 2021'!D11</f>
        <v>Sumatoria de los recursos gestionados por convenios</v>
      </c>
      <c r="B12" s="351"/>
      <c r="C12" s="351"/>
      <c r="D12" s="351"/>
      <c r="E12" s="351"/>
      <c r="F12" s="351"/>
      <c r="G12" s="351"/>
      <c r="H12" s="22"/>
      <c r="I12" s="22"/>
      <c r="BG12" s="27"/>
      <c r="BH12" s="50"/>
      <c r="BI12" s="27"/>
    </row>
    <row r="13" spans="1:61" ht="15">
      <c r="A13" s="339" t="s">
        <v>52</v>
      </c>
      <c r="B13" s="339"/>
      <c r="C13" s="339"/>
      <c r="D13" s="352" t="s">
        <v>53</v>
      </c>
      <c r="E13" s="352"/>
      <c r="F13" s="352"/>
      <c r="G13" s="352"/>
      <c r="H13" s="22"/>
      <c r="I13" s="22"/>
      <c r="BG13" s="27"/>
      <c r="BH13" s="50"/>
      <c r="BI13" s="27"/>
    </row>
    <row r="14" spans="1:61" ht="15">
      <c r="A14" s="347" t="s">
        <v>190</v>
      </c>
      <c r="B14" s="347"/>
      <c r="C14" s="347"/>
      <c r="D14" s="350" t="s">
        <v>100</v>
      </c>
      <c r="E14" s="350"/>
      <c r="F14" s="350"/>
      <c r="G14" s="350"/>
      <c r="H14" s="22"/>
      <c r="I14" s="22"/>
      <c r="BG14" s="27"/>
      <c r="BH14" s="50"/>
      <c r="BI14" s="27"/>
    </row>
    <row r="15" spans="1:61" ht="15">
      <c r="A15" s="347"/>
      <c r="B15" s="347"/>
      <c r="C15" s="347"/>
      <c r="D15" s="350"/>
      <c r="E15" s="350"/>
      <c r="F15" s="350"/>
      <c r="G15" s="350"/>
      <c r="H15" s="22"/>
      <c r="I15" s="22"/>
      <c r="BG15" s="27"/>
      <c r="BH15" s="50"/>
      <c r="BI15" s="27"/>
    </row>
    <row r="16" spans="1:61" ht="15">
      <c r="A16" s="339" t="s">
        <v>55</v>
      </c>
      <c r="B16" s="339"/>
      <c r="C16" s="339"/>
      <c r="D16" s="339" t="s">
        <v>56</v>
      </c>
      <c r="E16" s="339"/>
      <c r="F16" s="339"/>
      <c r="G16" s="339"/>
      <c r="H16" s="22"/>
      <c r="I16" s="22"/>
      <c r="BG16" s="27"/>
      <c r="BH16" s="50"/>
      <c r="BI16" s="27"/>
    </row>
    <row r="17" spans="1:60" ht="15">
      <c r="A17" s="350" t="str">
        <f>'Consolidado 2021'!F11</f>
        <v>Anual</v>
      </c>
      <c r="B17" s="350"/>
      <c r="C17" s="350"/>
      <c r="D17" s="350" t="s">
        <v>57</v>
      </c>
      <c r="E17" s="350"/>
      <c r="F17" s="350"/>
      <c r="G17" s="350"/>
      <c r="H17" s="22"/>
      <c r="I17" s="22"/>
      <c r="BH17" s="51"/>
    </row>
    <row r="18" spans="1:9" ht="15">
      <c r="A18" s="350"/>
      <c r="B18" s="350"/>
      <c r="C18" s="350"/>
      <c r="D18" s="350"/>
      <c r="E18" s="350"/>
      <c r="F18" s="350"/>
      <c r="G18" s="350"/>
      <c r="H18" s="22"/>
      <c r="I18" s="22"/>
    </row>
    <row r="19" spans="1:9" ht="15">
      <c r="A19" s="344" t="s">
        <v>58</v>
      </c>
      <c r="B19" s="348"/>
      <c r="C19" s="348"/>
      <c r="D19" s="348"/>
      <c r="E19" s="344"/>
      <c r="F19" s="344"/>
      <c r="G19" s="344"/>
      <c r="H19" s="22"/>
      <c r="I19" s="22"/>
    </row>
    <row r="20" spans="1:9" ht="15">
      <c r="A20" s="28"/>
      <c r="B20" s="340" t="s">
        <v>59</v>
      </c>
      <c r="C20" s="340"/>
      <c r="D20" s="340"/>
      <c r="E20" s="28"/>
      <c r="F20" s="28"/>
      <c r="G20" s="28"/>
      <c r="H20" s="22"/>
      <c r="I20" s="22"/>
    </row>
    <row r="21" spans="1:27" s="31" customFormat="1" ht="15">
      <c r="A21" s="308" t="s">
        <v>60</v>
      </c>
      <c r="B21" s="309">
        <v>2019</v>
      </c>
      <c r="C21" s="310">
        <v>2020</v>
      </c>
      <c r="D21" s="310"/>
      <c r="E21" s="30"/>
      <c r="F21" s="292"/>
      <c r="H21" s="22"/>
      <c r="I21" s="22"/>
      <c r="J21" s="297"/>
      <c r="K21" s="297"/>
      <c r="L21" s="297"/>
      <c r="M21" s="297"/>
      <c r="N21" s="297"/>
      <c r="O21" s="297"/>
      <c r="P21" s="297"/>
      <c r="Q21" s="297"/>
      <c r="R21" s="297"/>
      <c r="S21" s="297"/>
      <c r="T21" s="297"/>
      <c r="U21" s="297"/>
      <c r="V21" s="297"/>
      <c r="W21" s="297"/>
      <c r="X21" s="297"/>
      <c r="Y21" s="297"/>
      <c r="Z21" s="297"/>
      <c r="AA21" s="297"/>
    </row>
    <row r="22" spans="1:27" s="31" customFormat="1" ht="15">
      <c r="A22" s="284" t="s">
        <v>73</v>
      </c>
      <c r="B22" s="311">
        <v>5243305014</v>
      </c>
      <c r="C22" s="311">
        <f>+K62</f>
        <v>5441145738</v>
      </c>
      <c r="D22" s="311"/>
      <c r="E22" s="40"/>
      <c r="F22" s="41"/>
      <c r="H22" s="22"/>
      <c r="I22" s="22"/>
      <c r="J22" s="297"/>
      <c r="K22" s="297"/>
      <c r="L22" s="297"/>
      <c r="M22" s="297"/>
      <c r="N22" s="297"/>
      <c r="O22" s="297"/>
      <c r="P22" s="297"/>
      <c r="Q22" s="297"/>
      <c r="R22" s="297"/>
      <c r="S22" s="297"/>
      <c r="T22" s="297"/>
      <c r="U22" s="297"/>
      <c r="V22" s="297"/>
      <c r="W22" s="297"/>
      <c r="X22" s="297"/>
      <c r="Y22" s="297"/>
      <c r="Z22" s="297"/>
      <c r="AA22" s="297"/>
    </row>
    <row r="23" spans="1:27" s="31" customFormat="1" ht="15">
      <c r="A23" s="29"/>
      <c r="B23" s="345"/>
      <c r="C23" s="345"/>
      <c r="D23" s="42"/>
      <c r="E23" s="43"/>
      <c r="F23" s="44"/>
      <c r="H23" s="22"/>
      <c r="I23" s="22"/>
      <c r="J23" s="297"/>
      <c r="K23" s="297"/>
      <c r="L23" s="297"/>
      <c r="M23" s="297"/>
      <c r="N23" s="297"/>
      <c r="O23" s="297"/>
      <c r="P23" s="297"/>
      <c r="Q23" s="297"/>
      <c r="R23" s="297"/>
      <c r="S23" s="297"/>
      <c r="T23" s="297"/>
      <c r="U23" s="297"/>
      <c r="V23" s="297"/>
      <c r="W23" s="297"/>
      <c r="X23" s="297"/>
      <c r="Y23" s="297"/>
      <c r="Z23" s="297"/>
      <c r="AA23" s="297"/>
    </row>
    <row r="24" spans="1:9" ht="15">
      <c r="A24" s="346" t="s">
        <v>65</v>
      </c>
      <c r="B24" s="346"/>
      <c r="C24" s="346"/>
      <c r="D24" s="346"/>
      <c r="E24" s="346"/>
      <c r="F24" s="346"/>
      <c r="G24" s="346"/>
      <c r="H24" s="22"/>
      <c r="I24" s="22"/>
    </row>
    <row r="25" spans="1:9" ht="15">
      <c r="A25" s="347"/>
      <c r="B25" s="347"/>
      <c r="C25" s="347"/>
      <c r="D25" s="347"/>
      <c r="E25" s="347"/>
      <c r="F25" s="347"/>
      <c r="G25" s="347"/>
      <c r="H25" s="22"/>
      <c r="I25" s="22"/>
    </row>
    <row r="26" spans="1:9" ht="12.75">
      <c r="A26" s="347"/>
      <c r="B26" s="347"/>
      <c r="C26" s="347"/>
      <c r="D26" s="347"/>
      <c r="E26" s="347"/>
      <c r="F26" s="347"/>
      <c r="G26" s="347"/>
      <c r="H26" s="22"/>
      <c r="I26" s="22"/>
    </row>
    <row r="27" spans="1:9" ht="15">
      <c r="A27" s="348" t="s">
        <v>66</v>
      </c>
      <c r="B27" s="348"/>
      <c r="C27" s="348"/>
      <c r="D27" s="348"/>
      <c r="E27" s="348"/>
      <c r="F27" s="348"/>
      <c r="G27" s="348"/>
      <c r="H27" s="346"/>
      <c r="I27" s="45"/>
    </row>
    <row r="28" spans="1:27" s="34" customFormat="1" ht="25.5">
      <c r="A28" s="291" t="s">
        <v>60</v>
      </c>
      <c r="B28" s="349" t="s">
        <v>67</v>
      </c>
      <c r="C28" s="349"/>
      <c r="D28" s="349"/>
      <c r="E28" s="349"/>
      <c r="F28" s="349"/>
      <c r="G28" s="287" t="s">
        <v>68</v>
      </c>
      <c r="H28" s="287" t="s">
        <v>69</v>
      </c>
      <c r="I28" s="46"/>
      <c r="J28" s="298"/>
      <c r="K28" s="298"/>
      <c r="L28" s="298"/>
      <c r="M28" s="298"/>
      <c r="N28" s="298"/>
      <c r="O28" s="298"/>
      <c r="P28" s="298"/>
      <c r="Q28" s="298"/>
      <c r="R28" s="298"/>
      <c r="S28" s="298"/>
      <c r="T28" s="298"/>
      <c r="U28" s="298"/>
      <c r="V28" s="298"/>
      <c r="W28" s="298"/>
      <c r="X28" s="298"/>
      <c r="Y28" s="298"/>
      <c r="Z28" s="298"/>
      <c r="AA28" s="298"/>
    </row>
    <row r="29" spans="1:9" ht="302.25" customHeight="1">
      <c r="A29" s="35" t="s">
        <v>453</v>
      </c>
      <c r="B29" s="368" t="s">
        <v>870</v>
      </c>
      <c r="C29" s="369"/>
      <c r="D29" s="369"/>
      <c r="E29" s="369"/>
      <c r="F29" s="370"/>
      <c r="G29" s="291"/>
      <c r="H29" s="291"/>
      <c r="I29" s="292"/>
    </row>
    <row r="31" ht="15">
      <c r="AA31" s="25"/>
    </row>
    <row r="32" spans="10:27" ht="15">
      <c r="J32" s="366" t="s">
        <v>745</v>
      </c>
      <c r="K32" s="367"/>
      <c r="AA32" s="25"/>
    </row>
    <row r="33" spans="10:27" ht="15">
      <c r="J33" s="301" t="s">
        <v>102</v>
      </c>
      <c r="K33" s="364" t="s">
        <v>103</v>
      </c>
      <c r="AA33" s="25"/>
    </row>
    <row r="34" spans="10:27" ht="15">
      <c r="J34" s="302" t="s">
        <v>106</v>
      </c>
      <c r="K34" s="365"/>
      <c r="AA34" s="25"/>
    </row>
    <row r="35" spans="10:27" ht="25.5">
      <c r="J35" s="175" t="s">
        <v>752</v>
      </c>
      <c r="K35" s="303">
        <v>97801287</v>
      </c>
      <c r="AA35" s="25"/>
    </row>
    <row r="36" spans="10:27" ht="25.5">
      <c r="J36" s="175" t="s">
        <v>756</v>
      </c>
      <c r="K36" s="303">
        <v>1062394192</v>
      </c>
      <c r="AA36" s="25"/>
    </row>
    <row r="37" spans="10:27" ht="25.5">
      <c r="J37" s="175" t="s">
        <v>755</v>
      </c>
      <c r="K37" s="303">
        <v>163748980</v>
      </c>
      <c r="AA37" s="25"/>
    </row>
    <row r="38" spans="10:27" ht="15">
      <c r="J38" s="175" t="s">
        <v>749</v>
      </c>
      <c r="K38" s="303">
        <v>4761000</v>
      </c>
      <c r="AA38" s="25"/>
    </row>
    <row r="39" spans="10:27" ht="51">
      <c r="J39" s="175" t="s">
        <v>758</v>
      </c>
      <c r="K39" s="303">
        <v>491866642</v>
      </c>
      <c r="AA39" s="25"/>
    </row>
    <row r="40" spans="10:27" ht="25.5">
      <c r="J40" s="175" t="s">
        <v>750</v>
      </c>
      <c r="K40" s="303">
        <v>116656957</v>
      </c>
      <c r="AA40" s="25"/>
    </row>
    <row r="41" spans="10:27" ht="25.5">
      <c r="J41" s="175" t="s">
        <v>751</v>
      </c>
      <c r="K41" s="303">
        <v>1677042057</v>
      </c>
      <c r="AA41" s="25"/>
    </row>
    <row r="42" spans="10:27" ht="25.5">
      <c r="J42" s="175" t="s">
        <v>753</v>
      </c>
      <c r="K42" s="303">
        <v>617607009</v>
      </c>
      <c r="AA42" s="25"/>
    </row>
    <row r="43" spans="10:27" ht="38.25">
      <c r="J43" s="175" t="s">
        <v>757</v>
      </c>
      <c r="K43" s="303">
        <v>345426890</v>
      </c>
      <c r="AA43" s="25"/>
    </row>
    <row r="44" spans="10:27" ht="25.5">
      <c r="J44" s="175" t="s">
        <v>754</v>
      </c>
      <c r="K44" s="303">
        <v>666000000</v>
      </c>
      <c r="AA44" s="25"/>
    </row>
    <row r="45" spans="10:11" ht="15">
      <c r="J45" s="304" t="s">
        <v>107</v>
      </c>
      <c r="K45" s="305">
        <f>SUM(K35:K44)</f>
        <v>5243305014</v>
      </c>
    </row>
    <row r="46" spans="10:11" ht="15">
      <c r="J46" s="304" t="s">
        <v>108</v>
      </c>
      <c r="K46" s="294">
        <v>10</v>
      </c>
    </row>
    <row r="49" spans="10:11" ht="15">
      <c r="J49" s="366" t="s">
        <v>853</v>
      </c>
      <c r="K49" s="367"/>
    </row>
    <row r="50" spans="10:11" ht="15">
      <c r="J50" s="301" t="s">
        <v>102</v>
      </c>
      <c r="K50" s="364" t="s">
        <v>103</v>
      </c>
    </row>
    <row r="51" spans="10:11" ht="15">
      <c r="J51" s="302" t="s">
        <v>106</v>
      </c>
      <c r="K51" s="365"/>
    </row>
    <row r="52" spans="10:11" ht="25.5">
      <c r="J52" s="175" t="s">
        <v>752</v>
      </c>
      <c r="K52" s="303">
        <v>45000000</v>
      </c>
    </row>
    <row r="53" spans="10:11" ht="25.5">
      <c r="J53" s="175" t="s">
        <v>756</v>
      </c>
      <c r="K53" s="303">
        <f>3298408018+9488000</f>
        <v>3307896018</v>
      </c>
    </row>
    <row r="54" spans="10:11" ht="25.5">
      <c r="J54" s="175" t="s">
        <v>755</v>
      </c>
      <c r="K54" s="303">
        <f>71885413+194000000</f>
        <v>265885413</v>
      </c>
    </row>
    <row r="55" spans="10:11" ht="76.5">
      <c r="J55" s="175" t="s">
        <v>868</v>
      </c>
      <c r="K55" s="303">
        <v>70000000</v>
      </c>
    </row>
    <row r="56" spans="10:11" ht="25.5">
      <c r="J56" s="175" t="s">
        <v>750</v>
      </c>
      <c r="K56" s="303">
        <v>30000000</v>
      </c>
    </row>
    <row r="57" spans="10:11" ht="25.5">
      <c r="J57" s="175" t="s">
        <v>754</v>
      </c>
      <c r="K57" s="303">
        <v>647000000</v>
      </c>
    </row>
    <row r="58" spans="10:11" ht="15">
      <c r="J58" s="306" t="s">
        <v>867</v>
      </c>
      <c r="K58" s="307">
        <v>132500000</v>
      </c>
    </row>
    <row r="59" spans="10:11" ht="25.5">
      <c r="J59" s="175" t="s">
        <v>869</v>
      </c>
      <c r="K59" s="303">
        <v>487995228</v>
      </c>
    </row>
    <row r="60" spans="10:11" ht="25.5">
      <c r="J60" s="175" t="s">
        <v>753</v>
      </c>
      <c r="K60" s="303">
        <f>348233548+28765000</f>
        <v>376998548</v>
      </c>
    </row>
    <row r="61" spans="10:11" ht="38.25">
      <c r="J61" s="175" t="s">
        <v>757</v>
      </c>
      <c r="K61" s="303">
        <v>77870531</v>
      </c>
    </row>
    <row r="62" spans="10:11" ht="15">
      <c r="J62" s="304" t="s">
        <v>107</v>
      </c>
      <c r="K62" s="305">
        <f>SUM(K52:K61)</f>
        <v>5441145738</v>
      </c>
    </row>
    <row r="63" spans="10:11" ht="15">
      <c r="J63" s="304" t="s">
        <v>108</v>
      </c>
      <c r="K63" s="296">
        <f>+COUNT(K52:K61)</f>
        <v>10</v>
      </c>
    </row>
  </sheetData>
  <mergeCells count="31">
    <mergeCell ref="B8:D8"/>
    <mergeCell ref="E8:G8"/>
    <mergeCell ref="A1:G1"/>
    <mergeCell ref="A2:G5"/>
    <mergeCell ref="A6:G6"/>
    <mergeCell ref="B7:D7"/>
    <mergeCell ref="E7:G7"/>
    <mergeCell ref="A9:G9"/>
    <mergeCell ref="A10:G10"/>
    <mergeCell ref="A11:G11"/>
    <mergeCell ref="A12:G12"/>
    <mergeCell ref="A13:C13"/>
    <mergeCell ref="D13:G13"/>
    <mergeCell ref="A27:H27"/>
    <mergeCell ref="A14:C15"/>
    <mergeCell ref="D14:G15"/>
    <mergeCell ref="A16:C16"/>
    <mergeCell ref="D16:G16"/>
    <mergeCell ref="A17:C18"/>
    <mergeCell ref="D17:G18"/>
    <mergeCell ref="A19:G19"/>
    <mergeCell ref="B20:D20"/>
    <mergeCell ref="B23:C23"/>
    <mergeCell ref="A24:G24"/>
    <mergeCell ref="A25:G26"/>
    <mergeCell ref="K50:K51"/>
    <mergeCell ref="J49:K49"/>
    <mergeCell ref="B28:F28"/>
    <mergeCell ref="B29:F29"/>
    <mergeCell ref="J32:K32"/>
    <mergeCell ref="K33:K34"/>
  </mergeCells>
  <dataValidations count="11">
    <dataValidation type="list" allowBlank="1" showInputMessage="1" showErrorMessage="1" sqref="E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E65459 IY65459 SU65459 ACQ65459 AMM65459 AWI65459 BGE65459 BQA65459 BZW65459 CJS65459 CTO65459 DDK65459 DNG65459 DXC65459 EGY65459 EQU65459 FAQ65459 FKM65459 FUI65459 GEE65459 GOA65459 GXW65459 HHS65459 HRO65459 IBK65459 ILG65459 IVC65459 JEY65459 JOU65459 JYQ65459 KIM65459 KSI65459 LCE65459 LMA65459 LVW65459 MFS65459">
      <formula1>$J$2:$J$8</formula1>
    </dataValidation>
    <dataValidation type="list" allowBlank="1" showInputMessage="1" showErrorMessage="1" sqref="MPO65459 MZK65459 NJG65459 NTC65459 OCY65459 OMU65459 OWQ65459 PGM65459 PQI65459 QAE65459 QKA65459 QTW65459 RDS65459 RNO65459 RXK65459 SHG65459 SRC65459 TAY65459 TKU65459 TUQ65459 UEM65459 UOI65459 UYE65459 VIA65459 VRW65459 WBS65459 WLO65459 WVK65459 E130995 IY130995 SU130995 ACQ130995 AMM130995 AWI130995 BGE130995 BQA130995 BZW130995 CJS130995 CTO130995 DDK130995 DNG130995 DXC130995 EGY130995 EQU130995 FAQ130995 FKM130995 FUI130995 GEE130995 GOA130995 GXW130995 HHS130995 HRO130995 IBK130995 ILG130995 IVC130995 JEY130995 JOU130995 JYQ130995 KIM130995 KSI130995 LCE130995 LMA130995 LVW130995 MFS130995 MPO130995 MZK130995 NJG130995 NTC130995 OCY130995 OMU130995 OWQ130995 PGM130995 PQI130995 QAE130995 QKA130995 QTW130995 RDS130995 RNO130995 RXK130995 SHG130995 SRC130995 TAY130995 TKU130995 TUQ130995 UEM130995 UOI130995 UYE130995 VIA130995 VRW130995 WBS130995 WLO130995 WVK130995 E196531 IY196531 SU196531 ACQ196531 AMM196531 AWI196531 BGE196531 BQA196531">
      <formula1>$J$2:$J$8</formula1>
    </dataValidation>
    <dataValidation type="list" allowBlank="1" showInputMessage="1" showErrorMessage="1" sqref="BZW196531 CJS196531 CTO196531 DDK196531 DNG196531 DXC196531 EGY196531 EQU196531 FAQ196531 FKM196531 FUI196531 GEE196531 GOA196531 GXW196531 HHS196531 HRO196531 IBK196531 ILG196531 IVC196531 JEY196531 JOU196531 JYQ196531 KIM196531 KSI196531 LCE196531 LMA196531 LVW196531 MFS196531 MPO196531 MZK196531 NJG196531 NTC196531 OCY196531 OMU196531 OWQ196531 PGM196531 PQI196531 QAE196531 QKA196531 QTW196531 RDS196531 RNO196531 RXK196531 SHG196531 SRC196531 TAY196531 TKU196531 TUQ196531 UEM196531 UOI196531 UYE196531 VIA196531 VRW196531 WBS196531 WLO196531 WVK196531 E262067 IY262067 SU262067 ACQ262067 AMM262067 AWI262067 BGE262067 BQA262067 BZW262067 CJS262067 CTO262067 DDK262067 DNG262067 DXC262067 EGY262067 EQU262067 FAQ262067 FKM262067 FUI262067 GEE262067 GOA262067 GXW262067 HHS262067 HRO262067 IBK262067 ILG262067 IVC262067 JEY262067 JOU262067 JYQ262067 KIM262067 KSI262067 LCE262067 LMA262067 LVW262067 MFS262067 MPO262067 MZK262067 NJG262067 NTC262067 OCY262067 OMU262067 OWQ262067 PGM262067">
      <formula1>$J$2:$J$8</formula1>
    </dataValidation>
    <dataValidation type="list" allowBlank="1" showInputMessage="1" showErrorMessage="1" sqref="PQI262067 QAE262067 QKA262067 QTW262067 RDS262067 RNO262067 RXK262067 SHG262067 SRC262067 TAY262067 TKU262067 TUQ262067 UEM262067 UOI262067 UYE262067 VIA262067 VRW262067 WBS262067 WLO262067 WVK262067 E327603 IY327603 SU327603 ACQ327603 AMM327603 AWI327603 BGE327603 BQA327603 BZW327603 CJS327603 CTO327603 DDK327603 DNG327603 DXC327603 EGY327603 EQU327603 FAQ327603 FKM327603 FUI327603 GEE327603 GOA327603 GXW327603 HHS327603 HRO327603 IBK327603 ILG327603 IVC327603 JEY327603 JOU327603 JYQ327603 KIM327603 KSI327603 LCE327603 LMA327603 LVW327603 MFS327603 MPO327603 MZK327603 NJG327603 NTC327603 OCY327603 OMU327603 OWQ327603 PGM327603 PQI327603 QAE327603 QKA327603 QTW327603 RDS327603 RNO327603 RXK327603 SHG327603 SRC327603 TAY327603 TKU327603 TUQ327603 UEM327603 UOI327603 UYE327603 VIA327603 VRW327603 WBS327603 WLO327603 WVK327603 E393139 IY393139 SU393139 ACQ393139 AMM393139 AWI393139 BGE393139 BQA393139 BZW393139 CJS393139 CTO393139 DDK393139 DNG393139 DXC393139 EGY393139 EQU393139">
      <formula1>$J$2:$J$8</formula1>
    </dataValidation>
    <dataValidation type="list" allowBlank="1" showInputMessage="1" showErrorMessage="1" sqref="FAQ393139 FKM393139 FUI393139 GEE393139 GOA393139 GXW393139 HHS393139 HRO393139 IBK393139 ILG393139 IVC393139 JEY393139 JOU393139 JYQ393139 KIM393139 KSI393139 LCE393139 LMA393139 LVW393139 MFS393139 MPO393139 MZK393139 NJG393139 NTC393139 OCY393139 OMU393139 OWQ393139 PGM393139 PQI393139 QAE393139 QKA393139 QTW393139 RDS393139 RNO393139 RXK393139 SHG393139 SRC393139 TAY393139 TKU393139 TUQ393139 UEM393139 UOI393139 UYE393139 VIA393139 VRW393139 WBS393139 WLO393139 WVK393139 E458675 IY458675 SU458675 ACQ458675 AMM458675 AWI458675 BGE458675 BQA458675 BZW458675 CJS458675 CTO458675 DDK458675 DNG458675 DXC458675 EGY458675 EQU458675 FAQ458675 FKM458675 FUI458675 GEE458675 GOA458675 GXW458675 HHS458675 HRO458675 IBK458675 ILG458675 IVC458675 JEY458675 JOU458675 JYQ458675 KIM458675 KSI458675 LCE458675 LMA458675 LVW458675 MFS458675 MPO458675 MZK458675 NJG458675 NTC458675 OCY458675 OMU458675 OWQ458675 PGM458675 PQI458675 QAE458675 QKA458675 QTW458675 RDS458675 RNO458675 RXK458675 SHG458675">
      <formula1>$J$2:$J$8</formula1>
    </dataValidation>
    <dataValidation type="list" allowBlank="1" showInputMessage="1" showErrorMessage="1" sqref="SRC458675 TAY458675 TKU458675 TUQ458675 UEM458675 UOI458675 UYE458675 VIA458675 VRW458675 WBS458675 WLO458675 WVK458675 E524211 IY524211 SU524211 ACQ524211 AMM524211 AWI524211 BGE524211 BQA524211 BZW524211 CJS524211 CTO524211 DDK524211 DNG524211 DXC524211 EGY524211 EQU524211 FAQ524211 FKM524211 FUI524211 GEE524211 GOA524211 GXW524211 HHS524211 HRO524211 IBK524211 ILG524211 IVC524211 JEY524211 JOU524211 JYQ524211 KIM524211 KSI524211 LCE524211 LMA524211 LVW524211 MFS524211 MPO524211 MZK524211 NJG524211 NTC524211 OCY524211 OMU524211 OWQ524211 PGM524211 PQI524211 QAE524211 QKA524211 QTW524211 RDS524211 RNO524211 RXK524211 SHG524211 SRC524211 TAY524211 TKU524211 TUQ524211 UEM524211 UOI524211 UYE524211 VIA524211 VRW524211 WBS524211 WLO524211 WVK524211 E589747 IY589747 SU589747 ACQ589747 AMM589747 AWI589747 BGE589747 BQA589747 BZW589747 CJS589747 CTO589747 DDK589747 DNG589747 DXC589747 EGY589747 EQU589747 FAQ589747 FKM589747 FUI589747 GEE589747 GOA589747 GXW589747 HHS589747 HRO589747">
      <formula1>$J$2:$J$8</formula1>
    </dataValidation>
    <dataValidation type="list" allowBlank="1" showInputMessage="1" showErrorMessage="1" sqref="IBK589747 ILG589747 IVC589747 JEY589747 JOU589747 JYQ589747 KIM589747 KSI589747 LCE589747 LMA589747 LVW589747 MFS589747 MPO589747 MZK589747 NJG589747 NTC589747 OCY589747 OMU589747 OWQ589747 PGM589747 PQI589747 QAE589747 QKA589747 QTW589747 RDS589747 RNO589747 RXK589747 SHG589747 SRC589747 TAY589747 TKU589747 TUQ589747 UEM589747 UOI589747 UYE589747 VIA589747 VRW589747 WBS589747 WLO589747 WVK589747 E655283 IY655283 SU655283 ACQ655283 AMM655283 AWI655283 BGE655283 BQA655283 BZW655283 CJS655283 CTO655283 DDK655283 DNG655283 DXC655283 EGY655283 EQU655283 FAQ655283 FKM655283 FUI655283 GEE655283 GOA655283 GXW655283 HHS655283 HRO655283 IBK655283 ILG655283 IVC655283 JEY655283 JOU655283 JYQ655283 KIM655283 KSI655283 LCE655283 LMA655283 LVW655283 MFS655283 MPO655283 MZK655283 NJG655283 NTC655283 OCY655283 OMU655283 OWQ655283 PGM655283 PQI655283 QAE655283 QKA655283 QTW655283 RDS655283 RNO655283 RXK655283 SHG655283 SRC655283 TAY655283 TKU655283 TUQ655283 UEM655283 UOI655283 UYE655283 VIA655283">
      <formula1>$J$2:$J$8</formula1>
    </dataValidation>
    <dataValidation type="list" allowBlank="1" showInputMessage="1" showErrorMessage="1" sqref="VRW655283 WBS655283 WLO655283 WVK655283 E720819 IY720819 SU720819 ACQ720819 AMM720819 AWI720819 BGE720819 BQA720819 BZW720819 CJS720819 CTO720819 DDK720819 DNG720819 DXC720819 EGY720819 EQU720819 FAQ720819 FKM720819 FUI720819 GEE720819 GOA720819 GXW720819 HHS720819 HRO720819 IBK720819 ILG720819 IVC720819 JEY720819 JOU720819 JYQ720819 KIM720819 KSI720819 LCE720819 LMA720819 LVW720819 MFS720819 MPO720819 MZK720819 NJG720819 NTC720819 OCY720819 OMU720819 OWQ720819 PGM720819 PQI720819 QAE720819 QKA720819 QTW720819 RDS720819 RNO720819 RXK720819 SHG720819 SRC720819 TAY720819 TKU720819 TUQ720819 UEM720819 UOI720819 UYE720819 VIA720819 VRW720819 WBS720819 WLO720819 WVK720819 E786355 IY786355 SU786355 ACQ786355 AMM786355 AWI786355 BGE786355 BQA786355 BZW786355 CJS786355 CTO786355 DDK786355 DNG786355 DXC786355 EGY786355 EQU786355 FAQ786355 FKM786355 FUI786355 GEE786355 GOA786355 GXW786355 HHS786355 HRO786355 IBK786355 ILG786355 IVC786355 JEY786355 JOU786355 JYQ786355 KIM786355 KSI786355">
      <formula1>$J$2:$J$8</formula1>
    </dataValidation>
    <dataValidation type="list" allowBlank="1" showInputMessage="1" showErrorMessage="1" sqref="LCE786355 LMA786355 LVW786355 MFS786355 MPO786355 MZK786355 NJG786355 NTC786355 OCY786355 OMU786355 OWQ786355 PGM786355 PQI786355 QAE786355 QKA786355 QTW786355 RDS786355 RNO786355 RXK786355 SHG786355 SRC786355 TAY786355 TKU786355 TUQ786355 UEM786355 UOI786355 UYE786355 VIA786355 VRW786355 WBS786355 WLO786355 WVK786355 E851891 IY851891 SU851891 ACQ851891 AMM851891 AWI851891 BGE851891 BQA851891 BZW851891 CJS851891 CTO851891 DDK851891 DNG851891 DXC851891 EGY851891 EQU851891 FAQ851891 FKM851891 FUI851891 GEE851891 GOA851891 GXW851891 HHS851891 HRO851891 IBK851891 ILG851891 IVC851891 JEY851891 JOU851891 JYQ851891 KIM851891 KSI851891 LCE851891 LMA851891 LVW851891 MFS851891 MPO851891 MZK851891 NJG851891 NTC851891 OCY851891 OMU851891 OWQ851891 PGM851891 PQI851891 QAE851891 QKA851891 QTW851891 RDS851891 RNO851891 RXK851891 SHG851891 SRC851891 TAY851891 TKU851891 TUQ851891 UEM851891 UOI851891 UYE851891 VIA851891 VRW851891 WBS851891 WLO851891 WVK851891 E917427 IY917427 SU917427 ACQ917427">
      <formula1>$J$2:$J$8</formula1>
    </dataValidation>
    <dataValidation type="list" allowBlank="1" showInputMessage="1" showErrorMessage="1" sqref="AMM917427 AWI917427 BGE917427 BQA917427 BZW917427 CJS917427 CTO917427 DDK917427 DNG917427 DXC917427 EGY917427 EQU917427 FAQ917427 FKM917427 FUI917427 GEE917427 GOA917427 GXW917427 HHS917427 HRO917427 IBK917427 ILG917427 IVC917427 JEY917427 JOU917427 JYQ917427 KIM917427 KSI917427 LCE917427 LMA917427 LVW917427 MFS917427 MPO917427 MZK917427 NJG917427 NTC917427 OCY917427 OMU917427 OWQ917427 PGM917427 PQI917427 QAE917427 QKA917427 QTW917427 RDS917427 RNO917427 RXK917427 SHG917427 SRC917427 TAY917427 TKU917427 TUQ917427 UEM917427 UOI917427 UYE917427 VIA917427 VRW917427 WBS917427 WLO917427 WVK917427 E982963 IY982963 SU982963 ACQ982963 AMM982963 AWI982963 BGE982963 BQA982963 BZW982963 CJS982963 CTO982963 DDK982963 DNG982963 DXC982963 EGY982963 EQU982963 FAQ982963 FKM982963 FUI982963 GEE982963 GOA982963 GXW982963 HHS982963 HRO982963 IBK982963 ILG982963 IVC982963 JEY982963 JOU982963 JYQ982963 KIM982963 KSI982963 LCE982963 LMA982963 LVW982963 MFS982963 MPO982963 MZK982963 NJG982963 NTC982963">
      <formula1>$J$2:$J$8</formula1>
    </dataValidation>
    <dataValidation type="list" allowBlank="1" showInputMessage="1" showErrorMessage="1" sqref="OCY982963 OMU982963 OWQ982963 PGM982963 PQI982963 QAE982963 QKA982963 QTW982963 RDS982963 RNO982963 RXK982963 SHG982963 SRC982963 TAY982963 TKU982963 TUQ982963 UEM982963 UOI982963 UYE982963 VIA982963 VRW982963 WBS982963 WLO982963 WVK982963">
      <formula1>$J$2:$J$8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81"/>
  <sheetViews>
    <sheetView workbookViewId="0" topLeftCell="A1">
      <selection activeCell="B28" sqref="B28:F28"/>
    </sheetView>
  </sheetViews>
  <sheetFormatPr defaultColWidth="11.421875" defaultRowHeight="15"/>
  <cols>
    <col min="1" max="1" width="33.421875" style="23" customWidth="1"/>
    <col min="2" max="2" width="11.421875" style="23" customWidth="1"/>
    <col min="3" max="3" width="14.28125" style="23" customWidth="1"/>
    <col min="4" max="4" width="13.7109375" style="23" customWidth="1"/>
    <col min="5" max="5" width="14.28125" style="23" customWidth="1"/>
    <col min="6" max="6" width="12.57421875" style="23" customWidth="1"/>
    <col min="7" max="7" width="13.57421875" style="23" customWidth="1"/>
    <col min="8" max="8" width="14.7109375" style="23" customWidth="1"/>
    <col min="9" max="9" width="45.57421875" style="23" customWidth="1"/>
    <col min="10" max="10" width="19.421875" style="23" customWidth="1"/>
    <col min="11" max="11" width="20.7109375" style="23" customWidth="1"/>
    <col min="12" max="13" width="19.421875" style="23" customWidth="1"/>
    <col min="14" max="14" width="26.28125" style="23" customWidth="1"/>
    <col min="15" max="15" width="19.42187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13.7109375" style="23" customWidth="1"/>
    <col min="261" max="261" width="14.28125" style="23" customWidth="1"/>
    <col min="262" max="262" width="12.57421875" style="23" customWidth="1"/>
    <col min="263" max="263" width="13.57421875" style="23" customWidth="1"/>
    <col min="264" max="264" width="14.7109375" style="23" customWidth="1"/>
    <col min="265" max="265" width="45.57421875" style="23" customWidth="1"/>
    <col min="266" max="271" width="19.4218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13.7109375" style="23" customWidth="1"/>
    <col min="517" max="517" width="14.28125" style="23" customWidth="1"/>
    <col min="518" max="518" width="12.57421875" style="23" customWidth="1"/>
    <col min="519" max="519" width="13.57421875" style="23" customWidth="1"/>
    <col min="520" max="520" width="14.7109375" style="23" customWidth="1"/>
    <col min="521" max="521" width="45.57421875" style="23" customWidth="1"/>
    <col min="522" max="527" width="19.4218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13.7109375" style="23" customWidth="1"/>
    <col min="773" max="773" width="14.28125" style="23" customWidth="1"/>
    <col min="774" max="774" width="12.57421875" style="23" customWidth="1"/>
    <col min="775" max="775" width="13.57421875" style="23" customWidth="1"/>
    <col min="776" max="776" width="14.7109375" style="23" customWidth="1"/>
    <col min="777" max="777" width="45.57421875" style="23" customWidth="1"/>
    <col min="778" max="783" width="19.4218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13.7109375" style="23" customWidth="1"/>
    <col min="1029" max="1029" width="14.28125" style="23" customWidth="1"/>
    <col min="1030" max="1030" width="12.57421875" style="23" customWidth="1"/>
    <col min="1031" max="1031" width="13.57421875" style="23" customWidth="1"/>
    <col min="1032" max="1032" width="14.7109375" style="23" customWidth="1"/>
    <col min="1033" max="1033" width="45.57421875" style="23" customWidth="1"/>
    <col min="1034" max="1039" width="19.4218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13.7109375" style="23" customWidth="1"/>
    <col min="1285" max="1285" width="14.28125" style="23" customWidth="1"/>
    <col min="1286" max="1286" width="12.57421875" style="23" customWidth="1"/>
    <col min="1287" max="1287" width="13.57421875" style="23" customWidth="1"/>
    <col min="1288" max="1288" width="14.7109375" style="23" customWidth="1"/>
    <col min="1289" max="1289" width="45.57421875" style="23" customWidth="1"/>
    <col min="1290" max="1295" width="19.4218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13.7109375" style="23" customWidth="1"/>
    <col min="1541" max="1541" width="14.28125" style="23" customWidth="1"/>
    <col min="1542" max="1542" width="12.57421875" style="23" customWidth="1"/>
    <col min="1543" max="1543" width="13.57421875" style="23" customWidth="1"/>
    <col min="1544" max="1544" width="14.7109375" style="23" customWidth="1"/>
    <col min="1545" max="1545" width="45.57421875" style="23" customWidth="1"/>
    <col min="1546" max="1551" width="19.4218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13.7109375" style="23" customWidth="1"/>
    <col min="1797" max="1797" width="14.28125" style="23" customWidth="1"/>
    <col min="1798" max="1798" width="12.57421875" style="23" customWidth="1"/>
    <col min="1799" max="1799" width="13.57421875" style="23" customWidth="1"/>
    <col min="1800" max="1800" width="14.7109375" style="23" customWidth="1"/>
    <col min="1801" max="1801" width="45.57421875" style="23" customWidth="1"/>
    <col min="1802" max="1807" width="19.4218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13.7109375" style="23" customWidth="1"/>
    <col min="2053" max="2053" width="14.28125" style="23" customWidth="1"/>
    <col min="2054" max="2054" width="12.57421875" style="23" customWidth="1"/>
    <col min="2055" max="2055" width="13.57421875" style="23" customWidth="1"/>
    <col min="2056" max="2056" width="14.7109375" style="23" customWidth="1"/>
    <col min="2057" max="2057" width="45.57421875" style="23" customWidth="1"/>
    <col min="2058" max="2063" width="19.4218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13.7109375" style="23" customWidth="1"/>
    <col min="2309" max="2309" width="14.28125" style="23" customWidth="1"/>
    <col min="2310" max="2310" width="12.57421875" style="23" customWidth="1"/>
    <col min="2311" max="2311" width="13.57421875" style="23" customWidth="1"/>
    <col min="2312" max="2312" width="14.7109375" style="23" customWidth="1"/>
    <col min="2313" max="2313" width="45.57421875" style="23" customWidth="1"/>
    <col min="2314" max="2319" width="19.4218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13.7109375" style="23" customWidth="1"/>
    <col min="2565" max="2565" width="14.28125" style="23" customWidth="1"/>
    <col min="2566" max="2566" width="12.57421875" style="23" customWidth="1"/>
    <col min="2567" max="2567" width="13.57421875" style="23" customWidth="1"/>
    <col min="2568" max="2568" width="14.7109375" style="23" customWidth="1"/>
    <col min="2569" max="2569" width="45.57421875" style="23" customWidth="1"/>
    <col min="2570" max="2575" width="19.4218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13.7109375" style="23" customWidth="1"/>
    <col min="2821" max="2821" width="14.28125" style="23" customWidth="1"/>
    <col min="2822" max="2822" width="12.57421875" style="23" customWidth="1"/>
    <col min="2823" max="2823" width="13.57421875" style="23" customWidth="1"/>
    <col min="2824" max="2824" width="14.7109375" style="23" customWidth="1"/>
    <col min="2825" max="2825" width="45.57421875" style="23" customWidth="1"/>
    <col min="2826" max="2831" width="19.4218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13.7109375" style="23" customWidth="1"/>
    <col min="3077" max="3077" width="14.28125" style="23" customWidth="1"/>
    <col min="3078" max="3078" width="12.57421875" style="23" customWidth="1"/>
    <col min="3079" max="3079" width="13.57421875" style="23" customWidth="1"/>
    <col min="3080" max="3080" width="14.7109375" style="23" customWidth="1"/>
    <col min="3081" max="3081" width="45.57421875" style="23" customWidth="1"/>
    <col min="3082" max="3087" width="19.4218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13.7109375" style="23" customWidth="1"/>
    <col min="3333" max="3333" width="14.28125" style="23" customWidth="1"/>
    <col min="3334" max="3334" width="12.57421875" style="23" customWidth="1"/>
    <col min="3335" max="3335" width="13.57421875" style="23" customWidth="1"/>
    <col min="3336" max="3336" width="14.7109375" style="23" customWidth="1"/>
    <col min="3337" max="3337" width="45.57421875" style="23" customWidth="1"/>
    <col min="3338" max="3343" width="19.4218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13.7109375" style="23" customWidth="1"/>
    <col min="3589" max="3589" width="14.28125" style="23" customWidth="1"/>
    <col min="3590" max="3590" width="12.57421875" style="23" customWidth="1"/>
    <col min="3591" max="3591" width="13.57421875" style="23" customWidth="1"/>
    <col min="3592" max="3592" width="14.7109375" style="23" customWidth="1"/>
    <col min="3593" max="3593" width="45.57421875" style="23" customWidth="1"/>
    <col min="3594" max="3599" width="19.4218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13.7109375" style="23" customWidth="1"/>
    <col min="3845" max="3845" width="14.28125" style="23" customWidth="1"/>
    <col min="3846" max="3846" width="12.57421875" style="23" customWidth="1"/>
    <col min="3847" max="3847" width="13.57421875" style="23" customWidth="1"/>
    <col min="3848" max="3848" width="14.7109375" style="23" customWidth="1"/>
    <col min="3849" max="3849" width="45.57421875" style="23" customWidth="1"/>
    <col min="3850" max="3855" width="19.4218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13.7109375" style="23" customWidth="1"/>
    <col min="4101" max="4101" width="14.28125" style="23" customWidth="1"/>
    <col min="4102" max="4102" width="12.57421875" style="23" customWidth="1"/>
    <col min="4103" max="4103" width="13.57421875" style="23" customWidth="1"/>
    <col min="4104" max="4104" width="14.7109375" style="23" customWidth="1"/>
    <col min="4105" max="4105" width="45.57421875" style="23" customWidth="1"/>
    <col min="4106" max="4111" width="19.4218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13.7109375" style="23" customWidth="1"/>
    <col min="4357" max="4357" width="14.28125" style="23" customWidth="1"/>
    <col min="4358" max="4358" width="12.57421875" style="23" customWidth="1"/>
    <col min="4359" max="4359" width="13.57421875" style="23" customWidth="1"/>
    <col min="4360" max="4360" width="14.7109375" style="23" customWidth="1"/>
    <col min="4361" max="4361" width="45.57421875" style="23" customWidth="1"/>
    <col min="4362" max="4367" width="19.4218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13.7109375" style="23" customWidth="1"/>
    <col min="4613" max="4613" width="14.28125" style="23" customWidth="1"/>
    <col min="4614" max="4614" width="12.57421875" style="23" customWidth="1"/>
    <col min="4615" max="4615" width="13.57421875" style="23" customWidth="1"/>
    <col min="4616" max="4616" width="14.7109375" style="23" customWidth="1"/>
    <col min="4617" max="4617" width="45.57421875" style="23" customWidth="1"/>
    <col min="4618" max="4623" width="19.4218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13.7109375" style="23" customWidth="1"/>
    <col min="4869" max="4869" width="14.28125" style="23" customWidth="1"/>
    <col min="4870" max="4870" width="12.57421875" style="23" customWidth="1"/>
    <col min="4871" max="4871" width="13.57421875" style="23" customWidth="1"/>
    <col min="4872" max="4872" width="14.7109375" style="23" customWidth="1"/>
    <col min="4873" max="4873" width="45.57421875" style="23" customWidth="1"/>
    <col min="4874" max="4879" width="19.4218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13.7109375" style="23" customWidth="1"/>
    <col min="5125" max="5125" width="14.28125" style="23" customWidth="1"/>
    <col min="5126" max="5126" width="12.57421875" style="23" customWidth="1"/>
    <col min="5127" max="5127" width="13.57421875" style="23" customWidth="1"/>
    <col min="5128" max="5128" width="14.7109375" style="23" customWidth="1"/>
    <col min="5129" max="5129" width="45.57421875" style="23" customWidth="1"/>
    <col min="5130" max="5135" width="19.4218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13.7109375" style="23" customWidth="1"/>
    <col min="5381" max="5381" width="14.28125" style="23" customWidth="1"/>
    <col min="5382" max="5382" width="12.57421875" style="23" customWidth="1"/>
    <col min="5383" max="5383" width="13.57421875" style="23" customWidth="1"/>
    <col min="5384" max="5384" width="14.7109375" style="23" customWidth="1"/>
    <col min="5385" max="5385" width="45.57421875" style="23" customWidth="1"/>
    <col min="5386" max="5391" width="19.4218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13.7109375" style="23" customWidth="1"/>
    <col min="5637" max="5637" width="14.28125" style="23" customWidth="1"/>
    <col min="5638" max="5638" width="12.57421875" style="23" customWidth="1"/>
    <col min="5639" max="5639" width="13.57421875" style="23" customWidth="1"/>
    <col min="5640" max="5640" width="14.7109375" style="23" customWidth="1"/>
    <col min="5641" max="5641" width="45.57421875" style="23" customWidth="1"/>
    <col min="5642" max="5647" width="19.4218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13.7109375" style="23" customWidth="1"/>
    <col min="5893" max="5893" width="14.28125" style="23" customWidth="1"/>
    <col min="5894" max="5894" width="12.57421875" style="23" customWidth="1"/>
    <col min="5895" max="5895" width="13.57421875" style="23" customWidth="1"/>
    <col min="5896" max="5896" width="14.7109375" style="23" customWidth="1"/>
    <col min="5897" max="5897" width="45.57421875" style="23" customWidth="1"/>
    <col min="5898" max="5903" width="19.4218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13.7109375" style="23" customWidth="1"/>
    <col min="6149" max="6149" width="14.28125" style="23" customWidth="1"/>
    <col min="6150" max="6150" width="12.57421875" style="23" customWidth="1"/>
    <col min="6151" max="6151" width="13.57421875" style="23" customWidth="1"/>
    <col min="6152" max="6152" width="14.7109375" style="23" customWidth="1"/>
    <col min="6153" max="6153" width="45.57421875" style="23" customWidth="1"/>
    <col min="6154" max="6159" width="19.4218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13.7109375" style="23" customWidth="1"/>
    <col min="6405" max="6405" width="14.28125" style="23" customWidth="1"/>
    <col min="6406" max="6406" width="12.57421875" style="23" customWidth="1"/>
    <col min="6407" max="6407" width="13.57421875" style="23" customWidth="1"/>
    <col min="6408" max="6408" width="14.7109375" style="23" customWidth="1"/>
    <col min="6409" max="6409" width="45.57421875" style="23" customWidth="1"/>
    <col min="6410" max="6415" width="19.4218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13.7109375" style="23" customWidth="1"/>
    <col min="6661" max="6661" width="14.28125" style="23" customWidth="1"/>
    <col min="6662" max="6662" width="12.57421875" style="23" customWidth="1"/>
    <col min="6663" max="6663" width="13.57421875" style="23" customWidth="1"/>
    <col min="6664" max="6664" width="14.7109375" style="23" customWidth="1"/>
    <col min="6665" max="6665" width="45.57421875" style="23" customWidth="1"/>
    <col min="6666" max="6671" width="19.4218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13.7109375" style="23" customWidth="1"/>
    <col min="6917" max="6917" width="14.28125" style="23" customWidth="1"/>
    <col min="6918" max="6918" width="12.57421875" style="23" customWidth="1"/>
    <col min="6919" max="6919" width="13.57421875" style="23" customWidth="1"/>
    <col min="6920" max="6920" width="14.7109375" style="23" customWidth="1"/>
    <col min="6921" max="6921" width="45.57421875" style="23" customWidth="1"/>
    <col min="6922" max="6927" width="19.4218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13.7109375" style="23" customWidth="1"/>
    <col min="7173" max="7173" width="14.28125" style="23" customWidth="1"/>
    <col min="7174" max="7174" width="12.57421875" style="23" customWidth="1"/>
    <col min="7175" max="7175" width="13.57421875" style="23" customWidth="1"/>
    <col min="7176" max="7176" width="14.7109375" style="23" customWidth="1"/>
    <col min="7177" max="7177" width="45.57421875" style="23" customWidth="1"/>
    <col min="7178" max="7183" width="19.4218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13.7109375" style="23" customWidth="1"/>
    <col min="7429" max="7429" width="14.28125" style="23" customWidth="1"/>
    <col min="7430" max="7430" width="12.57421875" style="23" customWidth="1"/>
    <col min="7431" max="7431" width="13.57421875" style="23" customWidth="1"/>
    <col min="7432" max="7432" width="14.7109375" style="23" customWidth="1"/>
    <col min="7433" max="7433" width="45.57421875" style="23" customWidth="1"/>
    <col min="7434" max="7439" width="19.4218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13.7109375" style="23" customWidth="1"/>
    <col min="7685" max="7685" width="14.28125" style="23" customWidth="1"/>
    <col min="7686" max="7686" width="12.57421875" style="23" customWidth="1"/>
    <col min="7687" max="7687" width="13.57421875" style="23" customWidth="1"/>
    <col min="7688" max="7688" width="14.7109375" style="23" customWidth="1"/>
    <col min="7689" max="7689" width="45.57421875" style="23" customWidth="1"/>
    <col min="7690" max="7695" width="19.4218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13.7109375" style="23" customWidth="1"/>
    <col min="7941" max="7941" width="14.28125" style="23" customWidth="1"/>
    <col min="7942" max="7942" width="12.57421875" style="23" customWidth="1"/>
    <col min="7943" max="7943" width="13.57421875" style="23" customWidth="1"/>
    <col min="7944" max="7944" width="14.7109375" style="23" customWidth="1"/>
    <col min="7945" max="7945" width="45.57421875" style="23" customWidth="1"/>
    <col min="7946" max="7951" width="19.4218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13.7109375" style="23" customWidth="1"/>
    <col min="8197" max="8197" width="14.28125" style="23" customWidth="1"/>
    <col min="8198" max="8198" width="12.57421875" style="23" customWidth="1"/>
    <col min="8199" max="8199" width="13.57421875" style="23" customWidth="1"/>
    <col min="8200" max="8200" width="14.7109375" style="23" customWidth="1"/>
    <col min="8201" max="8201" width="45.57421875" style="23" customWidth="1"/>
    <col min="8202" max="8207" width="19.4218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13.7109375" style="23" customWidth="1"/>
    <col min="8453" max="8453" width="14.28125" style="23" customWidth="1"/>
    <col min="8454" max="8454" width="12.57421875" style="23" customWidth="1"/>
    <col min="8455" max="8455" width="13.57421875" style="23" customWidth="1"/>
    <col min="8456" max="8456" width="14.7109375" style="23" customWidth="1"/>
    <col min="8457" max="8457" width="45.57421875" style="23" customWidth="1"/>
    <col min="8458" max="8463" width="19.4218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13.7109375" style="23" customWidth="1"/>
    <col min="8709" max="8709" width="14.28125" style="23" customWidth="1"/>
    <col min="8710" max="8710" width="12.57421875" style="23" customWidth="1"/>
    <col min="8711" max="8711" width="13.57421875" style="23" customWidth="1"/>
    <col min="8712" max="8712" width="14.7109375" style="23" customWidth="1"/>
    <col min="8713" max="8713" width="45.57421875" style="23" customWidth="1"/>
    <col min="8714" max="8719" width="19.4218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13.7109375" style="23" customWidth="1"/>
    <col min="8965" max="8965" width="14.28125" style="23" customWidth="1"/>
    <col min="8966" max="8966" width="12.57421875" style="23" customWidth="1"/>
    <col min="8967" max="8967" width="13.57421875" style="23" customWidth="1"/>
    <col min="8968" max="8968" width="14.7109375" style="23" customWidth="1"/>
    <col min="8969" max="8969" width="45.57421875" style="23" customWidth="1"/>
    <col min="8970" max="8975" width="19.4218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13.7109375" style="23" customWidth="1"/>
    <col min="9221" max="9221" width="14.28125" style="23" customWidth="1"/>
    <col min="9222" max="9222" width="12.57421875" style="23" customWidth="1"/>
    <col min="9223" max="9223" width="13.57421875" style="23" customWidth="1"/>
    <col min="9224" max="9224" width="14.7109375" style="23" customWidth="1"/>
    <col min="9225" max="9225" width="45.57421875" style="23" customWidth="1"/>
    <col min="9226" max="9231" width="19.4218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13.7109375" style="23" customWidth="1"/>
    <col min="9477" max="9477" width="14.28125" style="23" customWidth="1"/>
    <col min="9478" max="9478" width="12.57421875" style="23" customWidth="1"/>
    <col min="9479" max="9479" width="13.57421875" style="23" customWidth="1"/>
    <col min="9480" max="9480" width="14.7109375" style="23" customWidth="1"/>
    <col min="9481" max="9481" width="45.57421875" style="23" customWidth="1"/>
    <col min="9482" max="9487" width="19.4218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13.7109375" style="23" customWidth="1"/>
    <col min="9733" max="9733" width="14.28125" style="23" customWidth="1"/>
    <col min="9734" max="9734" width="12.57421875" style="23" customWidth="1"/>
    <col min="9735" max="9735" width="13.57421875" style="23" customWidth="1"/>
    <col min="9736" max="9736" width="14.7109375" style="23" customWidth="1"/>
    <col min="9737" max="9737" width="45.57421875" style="23" customWidth="1"/>
    <col min="9738" max="9743" width="19.4218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13.7109375" style="23" customWidth="1"/>
    <col min="9989" max="9989" width="14.28125" style="23" customWidth="1"/>
    <col min="9990" max="9990" width="12.57421875" style="23" customWidth="1"/>
    <col min="9991" max="9991" width="13.57421875" style="23" customWidth="1"/>
    <col min="9992" max="9992" width="14.7109375" style="23" customWidth="1"/>
    <col min="9993" max="9993" width="45.57421875" style="23" customWidth="1"/>
    <col min="9994" max="9999" width="19.4218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13.7109375" style="23" customWidth="1"/>
    <col min="10245" max="10245" width="14.28125" style="23" customWidth="1"/>
    <col min="10246" max="10246" width="12.57421875" style="23" customWidth="1"/>
    <col min="10247" max="10247" width="13.57421875" style="23" customWidth="1"/>
    <col min="10248" max="10248" width="14.7109375" style="23" customWidth="1"/>
    <col min="10249" max="10249" width="45.57421875" style="23" customWidth="1"/>
    <col min="10250" max="10255" width="19.4218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13.7109375" style="23" customWidth="1"/>
    <col min="10501" max="10501" width="14.28125" style="23" customWidth="1"/>
    <col min="10502" max="10502" width="12.57421875" style="23" customWidth="1"/>
    <col min="10503" max="10503" width="13.57421875" style="23" customWidth="1"/>
    <col min="10504" max="10504" width="14.7109375" style="23" customWidth="1"/>
    <col min="10505" max="10505" width="45.57421875" style="23" customWidth="1"/>
    <col min="10506" max="10511" width="19.4218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13.7109375" style="23" customWidth="1"/>
    <col min="10757" max="10757" width="14.28125" style="23" customWidth="1"/>
    <col min="10758" max="10758" width="12.57421875" style="23" customWidth="1"/>
    <col min="10759" max="10759" width="13.57421875" style="23" customWidth="1"/>
    <col min="10760" max="10760" width="14.7109375" style="23" customWidth="1"/>
    <col min="10761" max="10761" width="45.57421875" style="23" customWidth="1"/>
    <col min="10762" max="10767" width="19.4218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13.7109375" style="23" customWidth="1"/>
    <col min="11013" max="11013" width="14.28125" style="23" customWidth="1"/>
    <col min="11014" max="11014" width="12.57421875" style="23" customWidth="1"/>
    <col min="11015" max="11015" width="13.57421875" style="23" customWidth="1"/>
    <col min="11016" max="11016" width="14.7109375" style="23" customWidth="1"/>
    <col min="11017" max="11017" width="45.57421875" style="23" customWidth="1"/>
    <col min="11018" max="11023" width="19.4218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13.7109375" style="23" customWidth="1"/>
    <col min="11269" max="11269" width="14.28125" style="23" customWidth="1"/>
    <col min="11270" max="11270" width="12.57421875" style="23" customWidth="1"/>
    <col min="11271" max="11271" width="13.57421875" style="23" customWidth="1"/>
    <col min="11272" max="11272" width="14.7109375" style="23" customWidth="1"/>
    <col min="11273" max="11273" width="45.57421875" style="23" customWidth="1"/>
    <col min="11274" max="11279" width="19.4218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13.7109375" style="23" customWidth="1"/>
    <col min="11525" max="11525" width="14.28125" style="23" customWidth="1"/>
    <col min="11526" max="11526" width="12.57421875" style="23" customWidth="1"/>
    <col min="11527" max="11527" width="13.57421875" style="23" customWidth="1"/>
    <col min="11528" max="11528" width="14.7109375" style="23" customWidth="1"/>
    <col min="11529" max="11529" width="45.57421875" style="23" customWidth="1"/>
    <col min="11530" max="11535" width="19.4218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13.7109375" style="23" customWidth="1"/>
    <col min="11781" max="11781" width="14.28125" style="23" customWidth="1"/>
    <col min="11782" max="11782" width="12.57421875" style="23" customWidth="1"/>
    <col min="11783" max="11783" width="13.57421875" style="23" customWidth="1"/>
    <col min="11784" max="11784" width="14.7109375" style="23" customWidth="1"/>
    <col min="11785" max="11785" width="45.57421875" style="23" customWidth="1"/>
    <col min="11786" max="11791" width="19.4218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13.7109375" style="23" customWidth="1"/>
    <col min="12037" max="12037" width="14.28125" style="23" customWidth="1"/>
    <col min="12038" max="12038" width="12.57421875" style="23" customWidth="1"/>
    <col min="12039" max="12039" width="13.57421875" style="23" customWidth="1"/>
    <col min="12040" max="12040" width="14.7109375" style="23" customWidth="1"/>
    <col min="12041" max="12041" width="45.57421875" style="23" customWidth="1"/>
    <col min="12042" max="12047" width="19.4218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13.7109375" style="23" customWidth="1"/>
    <col min="12293" max="12293" width="14.28125" style="23" customWidth="1"/>
    <col min="12294" max="12294" width="12.57421875" style="23" customWidth="1"/>
    <col min="12295" max="12295" width="13.57421875" style="23" customWidth="1"/>
    <col min="12296" max="12296" width="14.7109375" style="23" customWidth="1"/>
    <col min="12297" max="12297" width="45.57421875" style="23" customWidth="1"/>
    <col min="12298" max="12303" width="19.4218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13.7109375" style="23" customWidth="1"/>
    <col min="12549" max="12549" width="14.28125" style="23" customWidth="1"/>
    <col min="12550" max="12550" width="12.57421875" style="23" customWidth="1"/>
    <col min="12551" max="12551" width="13.57421875" style="23" customWidth="1"/>
    <col min="12552" max="12552" width="14.7109375" style="23" customWidth="1"/>
    <col min="12553" max="12553" width="45.57421875" style="23" customWidth="1"/>
    <col min="12554" max="12559" width="19.4218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13.7109375" style="23" customWidth="1"/>
    <col min="12805" max="12805" width="14.28125" style="23" customWidth="1"/>
    <col min="12806" max="12806" width="12.57421875" style="23" customWidth="1"/>
    <col min="12807" max="12807" width="13.57421875" style="23" customWidth="1"/>
    <col min="12808" max="12808" width="14.7109375" style="23" customWidth="1"/>
    <col min="12809" max="12809" width="45.57421875" style="23" customWidth="1"/>
    <col min="12810" max="12815" width="19.4218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13.7109375" style="23" customWidth="1"/>
    <col min="13061" max="13061" width="14.28125" style="23" customWidth="1"/>
    <col min="13062" max="13062" width="12.57421875" style="23" customWidth="1"/>
    <col min="13063" max="13063" width="13.57421875" style="23" customWidth="1"/>
    <col min="13064" max="13064" width="14.7109375" style="23" customWidth="1"/>
    <col min="13065" max="13065" width="45.57421875" style="23" customWidth="1"/>
    <col min="13066" max="13071" width="19.4218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13.7109375" style="23" customWidth="1"/>
    <col min="13317" max="13317" width="14.28125" style="23" customWidth="1"/>
    <col min="13318" max="13318" width="12.57421875" style="23" customWidth="1"/>
    <col min="13319" max="13319" width="13.57421875" style="23" customWidth="1"/>
    <col min="13320" max="13320" width="14.7109375" style="23" customWidth="1"/>
    <col min="13321" max="13321" width="45.57421875" style="23" customWidth="1"/>
    <col min="13322" max="13327" width="19.4218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13.7109375" style="23" customWidth="1"/>
    <col min="13573" max="13573" width="14.28125" style="23" customWidth="1"/>
    <col min="13574" max="13574" width="12.57421875" style="23" customWidth="1"/>
    <col min="13575" max="13575" width="13.57421875" style="23" customWidth="1"/>
    <col min="13576" max="13576" width="14.7109375" style="23" customWidth="1"/>
    <col min="13577" max="13577" width="45.57421875" style="23" customWidth="1"/>
    <col min="13578" max="13583" width="19.4218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13.7109375" style="23" customWidth="1"/>
    <col min="13829" max="13829" width="14.28125" style="23" customWidth="1"/>
    <col min="13830" max="13830" width="12.57421875" style="23" customWidth="1"/>
    <col min="13831" max="13831" width="13.57421875" style="23" customWidth="1"/>
    <col min="13832" max="13832" width="14.7109375" style="23" customWidth="1"/>
    <col min="13833" max="13833" width="45.57421875" style="23" customWidth="1"/>
    <col min="13834" max="13839" width="19.4218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13.7109375" style="23" customWidth="1"/>
    <col min="14085" max="14085" width="14.28125" style="23" customWidth="1"/>
    <col min="14086" max="14086" width="12.57421875" style="23" customWidth="1"/>
    <col min="14087" max="14087" width="13.57421875" style="23" customWidth="1"/>
    <col min="14088" max="14088" width="14.7109375" style="23" customWidth="1"/>
    <col min="14089" max="14089" width="45.57421875" style="23" customWidth="1"/>
    <col min="14090" max="14095" width="19.4218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13.7109375" style="23" customWidth="1"/>
    <col min="14341" max="14341" width="14.28125" style="23" customWidth="1"/>
    <col min="14342" max="14342" width="12.57421875" style="23" customWidth="1"/>
    <col min="14343" max="14343" width="13.57421875" style="23" customWidth="1"/>
    <col min="14344" max="14344" width="14.7109375" style="23" customWidth="1"/>
    <col min="14345" max="14345" width="45.57421875" style="23" customWidth="1"/>
    <col min="14346" max="14351" width="19.4218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13.7109375" style="23" customWidth="1"/>
    <col min="14597" max="14597" width="14.28125" style="23" customWidth="1"/>
    <col min="14598" max="14598" width="12.57421875" style="23" customWidth="1"/>
    <col min="14599" max="14599" width="13.57421875" style="23" customWidth="1"/>
    <col min="14600" max="14600" width="14.7109375" style="23" customWidth="1"/>
    <col min="14601" max="14601" width="45.57421875" style="23" customWidth="1"/>
    <col min="14602" max="14607" width="19.4218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13.7109375" style="23" customWidth="1"/>
    <col min="14853" max="14853" width="14.28125" style="23" customWidth="1"/>
    <col min="14854" max="14854" width="12.57421875" style="23" customWidth="1"/>
    <col min="14855" max="14855" width="13.57421875" style="23" customWidth="1"/>
    <col min="14856" max="14856" width="14.7109375" style="23" customWidth="1"/>
    <col min="14857" max="14857" width="45.57421875" style="23" customWidth="1"/>
    <col min="14858" max="14863" width="19.4218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13.7109375" style="23" customWidth="1"/>
    <col min="15109" max="15109" width="14.28125" style="23" customWidth="1"/>
    <col min="15110" max="15110" width="12.57421875" style="23" customWidth="1"/>
    <col min="15111" max="15111" width="13.57421875" style="23" customWidth="1"/>
    <col min="15112" max="15112" width="14.7109375" style="23" customWidth="1"/>
    <col min="15113" max="15113" width="45.57421875" style="23" customWidth="1"/>
    <col min="15114" max="15119" width="19.4218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13.7109375" style="23" customWidth="1"/>
    <col min="15365" max="15365" width="14.28125" style="23" customWidth="1"/>
    <col min="15366" max="15366" width="12.57421875" style="23" customWidth="1"/>
    <col min="15367" max="15367" width="13.57421875" style="23" customWidth="1"/>
    <col min="15368" max="15368" width="14.7109375" style="23" customWidth="1"/>
    <col min="15369" max="15369" width="45.57421875" style="23" customWidth="1"/>
    <col min="15370" max="15375" width="19.4218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13.7109375" style="23" customWidth="1"/>
    <col min="15621" max="15621" width="14.28125" style="23" customWidth="1"/>
    <col min="15622" max="15622" width="12.57421875" style="23" customWidth="1"/>
    <col min="15623" max="15623" width="13.57421875" style="23" customWidth="1"/>
    <col min="15624" max="15624" width="14.7109375" style="23" customWidth="1"/>
    <col min="15625" max="15625" width="45.57421875" style="23" customWidth="1"/>
    <col min="15626" max="15631" width="19.4218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13.7109375" style="23" customWidth="1"/>
    <col min="15877" max="15877" width="14.28125" style="23" customWidth="1"/>
    <col min="15878" max="15878" width="12.57421875" style="23" customWidth="1"/>
    <col min="15879" max="15879" width="13.57421875" style="23" customWidth="1"/>
    <col min="15880" max="15880" width="14.7109375" style="23" customWidth="1"/>
    <col min="15881" max="15881" width="45.57421875" style="23" customWidth="1"/>
    <col min="15882" max="15887" width="19.4218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13.7109375" style="23" customWidth="1"/>
    <col min="16133" max="16133" width="14.28125" style="23" customWidth="1"/>
    <col min="16134" max="16134" width="12.57421875" style="23" customWidth="1"/>
    <col min="16135" max="16135" width="13.57421875" style="23" customWidth="1"/>
    <col min="16136" max="16136" width="14.7109375" style="23" customWidth="1"/>
    <col min="16137" max="16137" width="45.57421875" style="23" customWidth="1"/>
    <col min="16138" max="16143" width="19.4218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89" t="s">
        <v>47</v>
      </c>
      <c r="B7" s="352" t="s">
        <v>48</v>
      </c>
      <c r="C7" s="352"/>
      <c r="D7" s="352"/>
      <c r="E7" s="339" t="s">
        <v>49</v>
      </c>
      <c r="F7" s="339"/>
      <c r="G7" s="339"/>
      <c r="H7" s="22"/>
      <c r="BH7" s="27"/>
      <c r="BI7" s="27"/>
      <c r="BJ7" s="27"/>
    </row>
    <row r="8" spans="1:62" ht="50.25" customHeight="1">
      <c r="A8" s="69" t="str">
        <f>'Consolidado 2016'!C12</f>
        <v xml:space="preserve">Gestión de intercambios </v>
      </c>
      <c r="B8" s="379">
        <f>'Consolidado 2021'!G12</f>
        <v>0</v>
      </c>
      <c r="C8" s="380"/>
      <c r="D8" s="380"/>
      <c r="E8" s="350" t="s">
        <v>43</v>
      </c>
      <c r="F8" s="350"/>
      <c r="G8" s="350"/>
      <c r="H8" s="22"/>
      <c r="BH8" s="27"/>
      <c r="BI8" s="49"/>
      <c r="BJ8" s="27"/>
    </row>
    <row r="9" spans="1:62" ht="15">
      <c r="A9" s="339" t="s">
        <v>50</v>
      </c>
      <c r="B9" s="339"/>
      <c r="C9" s="339"/>
      <c r="D9" s="339"/>
      <c r="E9" s="339"/>
      <c r="F9" s="339"/>
      <c r="G9" s="339"/>
      <c r="H9" s="22"/>
      <c r="BH9" s="27"/>
      <c r="BI9" s="50"/>
      <c r="BJ9" s="27"/>
    </row>
    <row r="10" spans="1:62" ht="33" customHeight="1">
      <c r="A10" s="351" t="str">
        <f>'Consolidado 2021'!E12</f>
        <v xml:space="preserve">Medir la capacidad de gestión de la Institución para hacer intercambio de conocimientos artísticos y musicales </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48" customHeight="1">
      <c r="A12" s="351" t="str">
        <f>'Consolidado 2021'!D12</f>
        <v>(N° de talleres para estudiantes con maestros externos al Conservatorio en el año actual-N° de talleres para estudiantes con maestros externos al Conservatorio en el año anterior)*100/N° de talleres para estudiantes con maestros externos al Conservatorio en el año actual</v>
      </c>
      <c r="B12" s="351"/>
      <c r="C12" s="351"/>
      <c r="D12" s="351"/>
      <c r="E12" s="351"/>
      <c r="F12" s="351"/>
      <c r="G12" s="351"/>
      <c r="H12" s="22"/>
      <c r="BH12" s="27"/>
      <c r="BI12" s="50"/>
      <c r="BJ12" s="27"/>
    </row>
    <row r="13" spans="1:64" ht="15">
      <c r="A13" s="339" t="s">
        <v>52</v>
      </c>
      <c r="B13" s="339"/>
      <c r="C13" s="339"/>
      <c r="D13" s="352" t="s">
        <v>53</v>
      </c>
      <c r="E13" s="352"/>
      <c r="F13" s="352"/>
      <c r="G13" s="352"/>
      <c r="H13" s="22"/>
      <c r="AB13" s="23"/>
      <c r="AD13" s="24"/>
      <c r="BJ13" s="27"/>
      <c r="BK13" s="50"/>
      <c r="BL13" s="27"/>
    </row>
    <row r="14" spans="1:64" ht="15">
      <c r="A14" s="347" t="s">
        <v>110</v>
      </c>
      <c r="B14" s="347"/>
      <c r="C14" s="347"/>
      <c r="D14" s="350" t="s">
        <v>41</v>
      </c>
      <c r="E14" s="350"/>
      <c r="F14" s="350"/>
      <c r="G14" s="350"/>
      <c r="H14" s="22"/>
      <c r="AB14" s="23"/>
      <c r="AD14" s="24"/>
      <c r="BJ14" s="27"/>
      <c r="BK14" s="50"/>
      <c r="BL14" s="27"/>
    </row>
    <row r="15" spans="1:64" ht="15">
      <c r="A15" s="347"/>
      <c r="B15" s="347"/>
      <c r="C15" s="347"/>
      <c r="D15" s="350"/>
      <c r="E15" s="350"/>
      <c r="F15" s="350"/>
      <c r="G15" s="350"/>
      <c r="H15" s="22"/>
      <c r="AB15" s="23"/>
      <c r="AD15" s="24"/>
      <c r="BJ15" s="27"/>
      <c r="BK15" s="50"/>
      <c r="BL15" s="27"/>
    </row>
    <row r="16" spans="1:64" ht="15">
      <c r="A16" s="339" t="s">
        <v>55</v>
      </c>
      <c r="B16" s="339"/>
      <c r="C16" s="339"/>
      <c r="D16" s="339" t="s">
        <v>56</v>
      </c>
      <c r="E16" s="339"/>
      <c r="F16" s="339"/>
      <c r="G16" s="339"/>
      <c r="H16" s="22"/>
      <c r="AB16" s="23"/>
      <c r="AD16" s="24"/>
      <c r="BJ16" s="27"/>
      <c r="BK16" s="50"/>
      <c r="BL16" s="27"/>
    </row>
    <row r="17" spans="1:63" ht="15">
      <c r="A17" s="378" t="s">
        <v>41</v>
      </c>
      <c r="B17" s="350"/>
      <c r="C17" s="350"/>
      <c r="D17" s="350" t="s">
        <v>57</v>
      </c>
      <c r="E17" s="350"/>
      <c r="F17" s="350"/>
      <c r="G17" s="350"/>
      <c r="H17" s="22"/>
      <c r="AB17" s="23"/>
      <c r="AD17" s="24"/>
      <c r="BK17" s="51"/>
    </row>
    <row r="18" spans="1:30" ht="15">
      <c r="A18" s="350"/>
      <c r="B18" s="350"/>
      <c r="C18" s="350"/>
      <c r="D18" s="350"/>
      <c r="E18" s="350"/>
      <c r="F18" s="350"/>
      <c r="G18" s="350"/>
      <c r="H18" s="22"/>
      <c r="AB18" s="23"/>
      <c r="AD18" s="24"/>
    </row>
    <row r="19" spans="1:30" ht="15">
      <c r="A19" s="344" t="s">
        <v>58</v>
      </c>
      <c r="B19" s="348"/>
      <c r="C19" s="348"/>
      <c r="D19" s="348"/>
      <c r="E19" s="348"/>
      <c r="F19" s="344"/>
      <c r="G19" s="344"/>
      <c r="H19" s="22"/>
      <c r="AB19" s="23"/>
      <c r="AD19" s="24"/>
    </row>
    <row r="20" spans="1:30" ht="15">
      <c r="A20" s="28"/>
      <c r="B20" s="373" t="s">
        <v>59</v>
      </c>
      <c r="C20" s="373"/>
      <c r="D20" s="373"/>
      <c r="E20" s="373"/>
      <c r="F20" s="373"/>
      <c r="G20" s="374"/>
      <c r="H20" s="22"/>
      <c r="AB20" s="23"/>
      <c r="AD20" s="24"/>
    </row>
    <row r="21" spans="1:8" s="31" customFormat="1" ht="15">
      <c r="A21" s="28"/>
      <c r="B21" s="375" t="s">
        <v>939</v>
      </c>
      <c r="C21" s="375"/>
      <c r="D21" s="376" t="s">
        <v>813</v>
      </c>
      <c r="E21" s="376"/>
      <c r="F21" s="290" t="s">
        <v>111</v>
      </c>
      <c r="G21" s="30"/>
      <c r="H21" s="22"/>
    </row>
    <row r="22" spans="1:8" s="31" customFormat="1" ht="37.5" customHeight="1">
      <c r="A22" s="147"/>
      <c r="B22" s="377">
        <v>23</v>
      </c>
      <c r="C22" s="377"/>
      <c r="D22" s="377">
        <v>16</v>
      </c>
      <c r="E22" s="377"/>
      <c r="F22" s="32">
        <f>(B22-D22)/D22</f>
        <v>0.4375</v>
      </c>
      <c r="G22" s="33"/>
      <c r="H22" s="22"/>
    </row>
    <row r="23" spans="1:30" ht="15">
      <c r="A23" s="346" t="s">
        <v>65</v>
      </c>
      <c r="B23" s="348"/>
      <c r="C23" s="348"/>
      <c r="D23" s="348"/>
      <c r="E23" s="348"/>
      <c r="F23" s="346"/>
      <c r="G23" s="346"/>
      <c r="H23" s="22"/>
      <c r="AB23" s="23"/>
      <c r="AD23" s="24"/>
    </row>
    <row r="24" spans="1:30" ht="12.75">
      <c r="A24" s="347"/>
      <c r="B24" s="347"/>
      <c r="C24" s="347"/>
      <c r="D24" s="347"/>
      <c r="E24" s="347"/>
      <c r="F24" s="347"/>
      <c r="G24" s="347"/>
      <c r="H24" s="22"/>
      <c r="AB24" s="23"/>
      <c r="AD24" s="24"/>
    </row>
    <row r="25" spans="1:30" ht="309" customHeight="1">
      <c r="A25" s="347"/>
      <c r="B25" s="347"/>
      <c r="C25" s="347"/>
      <c r="D25" s="347"/>
      <c r="E25" s="347"/>
      <c r="F25" s="347"/>
      <c r="G25" s="347"/>
      <c r="H25" s="22"/>
      <c r="AB25" s="23"/>
      <c r="AD25" s="24"/>
    </row>
    <row r="26" spans="1:30" ht="15">
      <c r="A26" s="348" t="s">
        <v>66</v>
      </c>
      <c r="B26" s="348"/>
      <c r="C26" s="348"/>
      <c r="D26" s="348"/>
      <c r="E26" s="348"/>
      <c r="F26" s="348"/>
      <c r="G26" s="348"/>
      <c r="H26" s="346"/>
      <c r="AB26" s="23"/>
      <c r="AD26" s="24"/>
    </row>
    <row r="27" spans="1:8" s="34" customFormat="1" ht="25.5">
      <c r="A27" s="291" t="s">
        <v>60</v>
      </c>
      <c r="B27" s="349" t="s">
        <v>67</v>
      </c>
      <c r="C27" s="349"/>
      <c r="D27" s="349"/>
      <c r="E27" s="349"/>
      <c r="F27" s="349"/>
      <c r="G27" s="287" t="s">
        <v>68</v>
      </c>
      <c r="H27" s="287" t="s">
        <v>69</v>
      </c>
    </row>
    <row r="28" spans="1:30" ht="97.5" customHeight="1">
      <c r="A28" s="35" t="s">
        <v>62</v>
      </c>
      <c r="B28" s="343" t="s">
        <v>940</v>
      </c>
      <c r="C28" s="343"/>
      <c r="D28" s="343"/>
      <c r="E28" s="343"/>
      <c r="F28" s="343"/>
      <c r="G28" s="36"/>
      <c r="H28" s="291"/>
      <c r="AB28" s="23"/>
      <c r="AD28" s="24"/>
    </row>
    <row r="29" spans="28:30" ht="15">
      <c r="AB29" s="23"/>
      <c r="AD29" s="24"/>
    </row>
    <row r="30" spans="9:14" ht="15">
      <c r="I30" s="121"/>
      <c r="J30" s="121"/>
      <c r="K30" s="121"/>
      <c r="L30" s="121"/>
      <c r="M30" s="121"/>
      <c r="N30" s="121"/>
    </row>
    <row r="31" spans="9:14" ht="20.25">
      <c r="I31" s="199" t="s">
        <v>760</v>
      </c>
      <c r="J31" s="121"/>
      <c r="K31" s="121"/>
      <c r="L31" s="121"/>
      <c r="M31" s="121"/>
      <c r="N31" s="121"/>
    </row>
    <row r="32" spans="9:15" ht="47.25">
      <c r="I32" s="101" t="s">
        <v>243</v>
      </c>
      <c r="J32" s="101" t="s">
        <v>244</v>
      </c>
      <c r="K32" s="101" t="s">
        <v>245</v>
      </c>
      <c r="L32" s="101" t="s">
        <v>246</v>
      </c>
      <c r="M32" s="101" t="s">
        <v>247</v>
      </c>
      <c r="N32" s="101" t="s">
        <v>193</v>
      </c>
      <c r="O32" s="101" t="s">
        <v>194</v>
      </c>
    </row>
    <row r="33" spans="9:15" ht="30">
      <c r="I33" s="124" t="s">
        <v>761</v>
      </c>
      <c r="J33" s="124" t="s">
        <v>762</v>
      </c>
      <c r="K33" s="203" t="s">
        <v>763</v>
      </c>
      <c r="L33" s="124" t="s">
        <v>764</v>
      </c>
      <c r="M33" s="143">
        <v>10</v>
      </c>
      <c r="N33" s="124" t="s">
        <v>556</v>
      </c>
      <c r="O33" s="262">
        <v>7000000</v>
      </c>
    </row>
    <row r="34" spans="9:15" ht="45">
      <c r="I34" s="124" t="s">
        <v>761</v>
      </c>
      <c r="J34" s="116" t="s">
        <v>765</v>
      </c>
      <c r="K34" s="259" t="s">
        <v>766</v>
      </c>
      <c r="L34" s="206" t="s">
        <v>767</v>
      </c>
      <c r="M34" s="263">
        <v>15</v>
      </c>
      <c r="N34" s="116" t="s">
        <v>556</v>
      </c>
      <c r="O34" s="264">
        <v>5000000</v>
      </c>
    </row>
    <row r="35" spans="9:15" ht="30">
      <c r="I35" s="124" t="s">
        <v>761</v>
      </c>
      <c r="J35" s="209" t="s">
        <v>768</v>
      </c>
      <c r="K35" s="102" t="s">
        <v>769</v>
      </c>
      <c r="L35" s="141" t="s">
        <v>770</v>
      </c>
      <c r="M35" s="263">
        <v>10</v>
      </c>
      <c r="N35" s="124" t="s">
        <v>556</v>
      </c>
      <c r="O35" s="264">
        <v>4200000</v>
      </c>
    </row>
    <row r="36" spans="9:15" ht="60">
      <c r="I36" s="124" t="s">
        <v>761</v>
      </c>
      <c r="J36" s="124" t="s">
        <v>771</v>
      </c>
      <c r="K36" s="102" t="s">
        <v>772</v>
      </c>
      <c r="L36" s="141" t="s">
        <v>773</v>
      </c>
      <c r="M36" s="134">
        <v>10</v>
      </c>
      <c r="N36" s="116" t="s">
        <v>556</v>
      </c>
      <c r="O36" s="264">
        <v>6000000</v>
      </c>
    </row>
    <row r="37" spans="9:15" ht="30">
      <c r="I37" s="124" t="s">
        <v>761</v>
      </c>
      <c r="J37" s="124" t="s">
        <v>774</v>
      </c>
      <c r="K37" s="102" t="s">
        <v>775</v>
      </c>
      <c r="L37" s="141" t="s">
        <v>661</v>
      </c>
      <c r="M37" s="143">
        <v>10</v>
      </c>
      <c r="N37" s="116" t="s">
        <v>556</v>
      </c>
      <c r="O37" s="264">
        <v>5600000</v>
      </c>
    </row>
    <row r="38" spans="9:15" ht="45">
      <c r="I38" s="124" t="s">
        <v>776</v>
      </c>
      <c r="J38" s="141" t="s">
        <v>777</v>
      </c>
      <c r="K38" s="102" t="s">
        <v>778</v>
      </c>
      <c r="L38" s="141" t="s">
        <v>661</v>
      </c>
      <c r="M38" s="143">
        <v>40</v>
      </c>
      <c r="N38" s="116" t="s">
        <v>556</v>
      </c>
      <c r="O38" s="264">
        <v>5600000</v>
      </c>
    </row>
    <row r="39" spans="9:15" ht="45">
      <c r="I39" s="124" t="s">
        <v>779</v>
      </c>
      <c r="J39" s="141" t="s">
        <v>780</v>
      </c>
      <c r="K39" s="102" t="s">
        <v>781</v>
      </c>
      <c r="L39" s="141" t="s">
        <v>770</v>
      </c>
      <c r="M39" s="143">
        <v>40</v>
      </c>
      <c r="N39" s="116" t="s">
        <v>556</v>
      </c>
      <c r="O39" s="264">
        <v>2200000</v>
      </c>
    </row>
    <row r="40" spans="9:15" ht="45">
      <c r="I40" s="124" t="s">
        <v>782</v>
      </c>
      <c r="J40" s="210" t="s">
        <v>783</v>
      </c>
      <c r="K40" s="102" t="s">
        <v>784</v>
      </c>
      <c r="L40" s="276" t="s">
        <v>773</v>
      </c>
      <c r="M40" s="143">
        <v>40</v>
      </c>
      <c r="N40" s="116" t="s">
        <v>556</v>
      </c>
      <c r="O40" s="262">
        <v>7000000</v>
      </c>
    </row>
    <row r="41" spans="9:15" ht="60">
      <c r="I41" s="105" t="s">
        <v>785</v>
      </c>
      <c r="J41" s="105" t="s">
        <v>786</v>
      </c>
      <c r="K41" s="105" t="s">
        <v>787</v>
      </c>
      <c r="L41" s="105" t="s">
        <v>764</v>
      </c>
      <c r="M41" s="265">
        <v>40</v>
      </c>
      <c r="N41" s="116" t="s">
        <v>556</v>
      </c>
      <c r="O41" s="266">
        <v>1000000</v>
      </c>
    </row>
    <row r="42" spans="9:15" ht="45">
      <c r="I42" s="105" t="s">
        <v>788</v>
      </c>
      <c r="J42" s="202" t="s">
        <v>789</v>
      </c>
      <c r="K42" s="105" t="s">
        <v>790</v>
      </c>
      <c r="L42" s="213" t="s">
        <v>770</v>
      </c>
      <c r="M42" s="265">
        <v>15</v>
      </c>
      <c r="N42" s="105" t="s">
        <v>796</v>
      </c>
      <c r="O42" s="266" t="s">
        <v>811</v>
      </c>
    </row>
    <row r="43" spans="9:15" ht="30">
      <c r="I43" s="105" t="s">
        <v>791</v>
      </c>
      <c r="J43" s="202" t="s">
        <v>792</v>
      </c>
      <c r="K43" s="105" t="s">
        <v>809</v>
      </c>
      <c r="L43" s="213" t="s">
        <v>773</v>
      </c>
      <c r="M43" s="265">
        <v>15</v>
      </c>
      <c r="N43" s="105" t="s">
        <v>796</v>
      </c>
      <c r="O43" s="267" t="s">
        <v>795</v>
      </c>
    </row>
    <row r="44" spans="9:15" ht="30">
      <c r="I44" s="105" t="s">
        <v>793</v>
      </c>
      <c r="J44" s="105" t="s">
        <v>794</v>
      </c>
      <c r="K44" s="105" t="s">
        <v>809</v>
      </c>
      <c r="L44" s="213" t="s">
        <v>661</v>
      </c>
      <c r="M44" s="265">
        <v>15</v>
      </c>
      <c r="N44" s="105" t="s">
        <v>796</v>
      </c>
      <c r="O44" s="267" t="s">
        <v>795</v>
      </c>
    </row>
    <row r="45" spans="9:15" ht="45">
      <c r="I45" s="105" t="s">
        <v>664</v>
      </c>
      <c r="J45" s="105" t="s">
        <v>663</v>
      </c>
      <c r="K45" s="105" t="s">
        <v>662</v>
      </c>
      <c r="L45" s="213" t="s">
        <v>661</v>
      </c>
      <c r="M45" s="265">
        <v>15</v>
      </c>
      <c r="N45" s="105" t="s">
        <v>796</v>
      </c>
      <c r="O45" s="266" t="s">
        <v>811</v>
      </c>
    </row>
    <row r="46" spans="9:15" ht="30">
      <c r="I46" s="214" t="s">
        <v>798</v>
      </c>
      <c r="J46" s="214" t="s">
        <v>797</v>
      </c>
      <c r="K46" s="214" t="s">
        <v>205</v>
      </c>
      <c r="L46" s="213" t="s">
        <v>799</v>
      </c>
      <c r="M46" s="215">
        <v>40</v>
      </c>
      <c r="N46" s="214" t="s">
        <v>207</v>
      </c>
      <c r="O46" s="261" t="s">
        <v>800</v>
      </c>
    </row>
    <row r="47" spans="9:15" ht="30">
      <c r="I47" s="214" t="s">
        <v>802</v>
      </c>
      <c r="J47" s="214" t="s">
        <v>801</v>
      </c>
      <c r="K47" s="214" t="s">
        <v>205</v>
      </c>
      <c r="L47" s="213" t="s">
        <v>803</v>
      </c>
      <c r="M47" s="215">
        <v>40</v>
      </c>
      <c r="N47" s="214" t="s">
        <v>207</v>
      </c>
      <c r="O47" s="261" t="s">
        <v>804</v>
      </c>
    </row>
    <row r="48" spans="9:15" ht="30">
      <c r="I48" s="214" t="s">
        <v>807</v>
      </c>
      <c r="J48" s="214" t="s">
        <v>805</v>
      </c>
      <c r="K48" s="214" t="s">
        <v>205</v>
      </c>
      <c r="L48" s="213" t="s">
        <v>808</v>
      </c>
      <c r="M48" s="215">
        <v>45</v>
      </c>
      <c r="N48" s="105" t="s">
        <v>806</v>
      </c>
      <c r="O48" s="261">
        <v>710000</v>
      </c>
    </row>
    <row r="49" spans="9:15" ht="15">
      <c r="I49" s="371" t="s">
        <v>810</v>
      </c>
      <c r="J49" s="145" t="s">
        <v>257</v>
      </c>
      <c r="K49" s="146">
        <v>9</v>
      </c>
      <c r="L49" s="217"/>
      <c r="M49" s="218"/>
      <c r="N49" s="217"/>
      <c r="O49" s="219"/>
    </row>
    <row r="50" spans="9:15" ht="15">
      <c r="I50" s="372"/>
      <c r="J50" s="122" t="s">
        <v>258</v>
      </c>
      <c r="K50" s="106">
        <v>7</v>
      </c>
      <c r="L50" s="217"/>
      <c r="M50" s="218"/>
      <c r="N50" s="217"/>
      <c r="O50" s="219"/>
    </row>
    <row r="51" spans="9:15" ht="15.75">
      <c r="I51" s="121"/>
      <c r="J51" s="123" t="s">
        <v>259</v>
      </c>
      <c r="K51" s="106">
        <v>16</v>
      </c>
      <c r="L51" s="217"/>
      <c r="M51" s="218"/>
      <c r="N51" s="217"/>
      <c r="O51" s="219"/>
    </row>
    <row r="52" spans="9:15" ht="15">
      <c r="I52" s="217"/>
      <c r="J52" s="217"/>
      <c r="K52" s="217"/>
      <c r="L52" s="217"/>
      <c r="M52" s="218"/>
      <c r="N52" s="217"/>
      <c r="O52" s="219"/>
    </row>
    <row r="53" spans="9:15" ht="15">
      <c r="I53" s="220"/>
      <c r="J53" s="220"/>
      <c r="K53" s="220"/>
      <c r="L53" s="220"/>
      <c r="M53" s="221"/>
      <c r="N53" s="220"/>
      <c r="O53" s="222"/>
    </row>
    <row r="54" spans="9:14" ht="20.25">
      <c r="I54" s="199" t="s">
        <v>854</v>
      </c>
      <c r="J54" s="121"/>
      <c r="K54" s="121"/>
      <c r="L54" s="121"/>
      <c r="M54" s="121"/>
      <c r="N54" s="121"/>
    </row>
    <row r="55" spans="9:15" ht="47.25">
      <c r="I55" s="101" t="s">
        <v>243</v>
      </c>
      <c r="J55" s="101" t="s">
        <v>244</v>
      </c>
      <c r="K55" s="101" t="s">
        <v>245</v>
      </c>
      <c r="L55" s="101" t="s">
        <v>246</v>
      </c>
      <c r="M55" s="101" t="s">
        <v>247</v>
      </c>
      <c r="N55" s="101" t="s">
        <v>193</v>
      </c>
      <c r="O55" s="101" t="s">
        <v>194</v>
      </c>
    </row>
    <row r="56" spans="9:15" ht="25.5">
      <c r="I56" s="314" t="s">
        <v>871</v>
      </c>
      <c r="J56" s="314" t="s">
        <v>872</v>
      </c>
      <c r="K56" s="312" t="s">
        <v>873</v>
      </c>
      <c r="L56" s="314" t="s">
        <v>874</v>
      </c>
      <c r="M56" s="315">
        <v>50</v>
      </c>
      <c r="N56" s="315" t="s">
        <v>875</v>
      </c>
      <c r="O56" s="315"/>
    </row>
    <row r="57" spans="9:15" ht="25.5">
      <c r="I57" s="314" t="s">
        <v>876</v>
      </c>
      <c r="J57" s="314" t="s">
        <v>877</v>
      </c>
      <c r="K57" s="314" t="s">
        <v>878</v>
      </c>
      <c r="L57" s="314"/>
      <c r="M57" s="315">
        <v>10</v>
      </c>
      <c r="N57" s="315" t="s">
        <v>875</v>
      </c>
      <c r="O57" s="315"/>
    </row>
    <row r="58" spans="9:15" ht="15">
      <c r="I58" s="314" t="s">
        <v>879</v>
      </c>
      <c r="J58" s="314" t="s">
        <v>880</v>
      </c>
      <c r="K58" s="314" t="s">
        <v>878</v>
      </c>
      <c r="L58" s="314" t="s">
        <v>881</v>
      </c>
      <c r="M58" s="315">
        <v>100</v>
      </c>
      <c r="N58" s="315" t="s">
        <v>875</v>
      </c>
      <c r="O58" s="313">
        <v>5050000</v>
      </c>
    </row>
    <row r="59" spans="9:15" ht="25.5">
      <c r="I59" s="314" t="s">
        <v>882</v>
      </c>
      <c r="J59" s="314" t="s">
        <v>883</v>
      </c>
      <c r="K59" s="314" t="s">
        <v>878</v>
      </c>
      <c r="L59" s="314" t="s">
        <v>884</v>
      </c>
      <c r="M59" s="315">
        <v>100</v>
      </c>
      <c r="N59" s="315" t="s">
        <v>875</v>
      </c>
      <c r="O59" s="316">
        <v>550000</v>
      </c>
    </row>
    <row r="60" spans="9:15" ht="25.5">
      <c r="I60" s="314" t="s">
        <v>885</v>
      </c>
      <c r="J60" s="314" t="s">
        <v>886</v>
      </c>
      <c r="K60" s="314" t="s">
        <v>878</v>
      </c>
      <c r="L60" s="314" t="s">
        <v>884</v>
      </c>
      <c r="M60" s="315">
        <v>100</v>
      </c>
      <c r="N60" s="315" t="s">
        <v>875</v>
      </c>
      <c r="O60" s="317">
        <v>1050000</v>
      </c>
    </row>
    <row r="61" spans="9:15" ht="25.5">
      <c r="I61" s="314" t="s">
        <v>887</v>
      </c>
      <c r="J61" s="318" t="s">
        <v>888</v>
      </c>
      <c r="K61" s="314" t="s">
        <v>878</v>
      </c>
      <c r="L61" s="314" t="s">
        <v>889</v>
      </c>
      <c r="M61" s="319">
        <v>100</v>
      </c>
      <c r="N61" s="315" t="s">
        <v>875</v>
      </c>
      <c r="O61" s="317">
        <v>1050000</v>
      </c>
    </row>
    <row r="62" spans="9:15" ht="25.5">
      <c r="I62" s="314" t="s">
        <v>890</v>
      </c>
      <c r="J62" s="318" t="s">
        <v>891</v>
      </c>
      <c r="K62" s="312" t="s">
        <v>892</v>
      </c>
      <c r="L62" s="314" t="s">
        <v>893</v>
      </c>
      <c r="M62" s="319">
        <v>100</v>
      </c>
      <c r="N62" s="315" t="s">
        <v>875</v>
      </c>
      <c r="O62" s="316">
        <v>670000</v>
      </c>
    </row>
    <row r="63" spans="9:15" ht="15">
      <c r="I63" s="320" t="s">
        <v>894</v>
      </c>
      <c r="J63" s="321" t="s">
        <v>895</v>
      </c>
      <c r="K63" s="314" t="s">
        <v>878</v>
      </c>
      <c r="L63" s="314"/>
      <c r="M63" s="319">
        <v>200</v>
      </c>
      <c r="N63" s="315" t="s">
        <v>875</v>
      </c>
      <c r="O63" s="322">
        <v>2050000</v>
      </c>
    </row>
    <row r="64" spans="9:15" ht="25.5">
      <c r="I64" s="314" t="s">
        <v>896</v>
      </c>
      <c r="J64" s="321" t="s">
        <v>897</v>
      </c>
      <c r="K64" s="314" t="s">
        <v>878</v>
      </c>
      <c r="L64" s="314" t="s">
        <v>898</v>
      </c>
      <c r="M64" s="319">
        <v>100</v>
      </c>
      <c r="N64" s="315" t="s">
        <v>875</v>
      </c>
      <c r="O64" s="313">
        <v>650000</v>
      </c>
    </row>
    <row r="65" spans="9:15" ht="25.5">
      <c r="I65" s="314" t="s">
        <v>899</v>
      </c>
      <c r="J65" s="321" t="s">
        <v>900</v>
      </c>
      <c r="K65" s="314" t="s">
        <v>878</v>
      </c>
      <c r="L65" s="314" t="s">
        <v>901</v>
      </c>
      <c r="M65" s="319">
        <v>100</v>
      </c>
      <c r="N65" s="315" t="s">
        <v>875</v>
      </c>
      <c r="O65" s="313">
        <v>650000</v>
      </c>
    </row>
    <row r="66" spans="9:15" ht="25.5">
      <c r="I66" s="314" t="s">
        <v>902</v>
      </c>
      <c r="J66" s="321" t="s">
        <v>903</v>
      </c>
      <c r="K66" s="312" t="s">
        <v>904</v>
      </c>
      <c r="L66" s="314" t="s">
        <v>901</v>
      </c>
      <c r="M66" s="315">
        <v>100</v>
      </c>
      <c r="N66" s="315" t="s">
        <v>875</v>
      </c>
      <c r="O66" s="322">
        <v>0</v>
      </c>
    </row>
    <row r="67" spans="9:15" ht="38.25">
      <c r="I67" s="314" t="s">
        <v>905</v>
      </c>
      <c r="J67" s="321" t="s">
        <v>906</v>
      </c>
      <c r="K67" s="314" t="s">
        <v>878</v>
      </c>
      <c r="L67" s="314" t="s">
        <v>901</v>
      </c>
      <c r="M67" s="315">
        <v>100</v>
      </c>
      <c r="N67" s="315" t="s">
        <v>875</v>
      </c>
      <c r="O67" s="313">
        <v>650000</v>
      </c>
    </row>
    <row r="68" spans="9:15" ht="51">
      <c r="I68" s="314" t="s">
        <v>907</v>
      </c>
      <c r="J68" s="321" t="s">
        <v>908</v>
      </c>
      <c r="K68" s="314" t="s">
        <v>878</v>
      </c>
      <c r="L68" s="323">
        <v>44476</v>
      </c>
      <c r="M68" s="315">
        <v>100</v>
      </c>
      <c r="N68" s="315" t="s">
        <v>875</v>
      </c>
      <c r="O68" s="313">
        <v>650000</v>
      </c>
    </row>
    <row r="69" spans="9:15" ht="25.5">
      <c r="I69" s="314" t="s">
        <v>909</v>
      </c>
      <c r="J69" s="321" t="s">
        <v>910</v>
      </c>
      <c r="K69" s="314" t="s">
        <v>878</v>
      </c>
      <c r="L69" s="314" t="s">
        <v>911</v>
      </c>
      <c r="M69" s="315">
        <v>200</v>
      </c>
      <c r="N69" s="315" t="s">
        <v>875</v>
      </c>
      <c r="O69" s="322">
        <v>0</v>
      </c>
    </row>
    <row r="70" spans="9:15" ht="25.5">
      <c r="I70" s="314" t="s">
        <v>912</v>
      </c>
      <c r="J70" s="314" t="s">
        <v>913</v>
      </c>
      <c r="K70" s="312" t="s">
        <v>914</v>
      </c>
      <c r="L70" s="314" t="s">
        <v>915</v>
      </c>
      <c r="M70" s="315">
        <v>100</v>
      </c>
      <c r="N70" s="315" t="s">
        <v>875</v>
      </c>
      <c r="O70" s="322">
        <v>0</v>
      </c>
    </row>
    <row r="71" spans="9:15" ht="25.5">
      <c r="I71" s="314" t="s">
        <v>916</v>
      </c>
      <c r="J71" s="314" t="s">
        <v>917</v>
      </c>
      <c r="K71" s="312" t="s">
        <v>918</v>
      </c>
      <c r="L71" s="314" t="s">
        <v>919</v>
      </c>
      <c r="M71" s="315">
        <v>100</v>
      </c>
      <c r="N71" s="315" t="s">
        <v>875</v>
      </c>
      <c r="O71" s="322">
        <v>0</v>
      </c>
    </row>
    <row r="72" spans="9:15" ht="25.5">
      <c r="I72" s="314" t="s">
        <v>920</v>
      </c>
      <c r="J72" s="321" t="s">
        <v>921</v>
      </c>
      <c r="K72" s="312" t="s">
        <v>922</v>
      </c>
      <c r="L72" s="314" t="s">
        <v>901</v>
      </c>
      <c r="M72" s="315">
        <v>100</v>
      </c>
      <c r="N72" s="315" t="s">
        <v>875</v>
      </c>
      <c r="O72" s="322">
        <v>0</v>
      </c>
    </row>
    <row r="73" spans="9:15" ht="25.5">
      <c r="I73" s="314" t="s">
        <v>923</v>
      </c>
      <c r="J73" s="314" t="s">
        <v>924</v>
      </c>
      <c r="K73" s="314" t="s">
        <v>878</v>
      </c>
      <c r="L73" s="314" t="s">
        <v>925</v>
      </c>
      <c r="M73" s="315">
        <v>100</v>
      </c>
      <c r="N73" s="315" t="s">
        <v>875</v>
      </c>
      <c r="O73" s="322">
        <v>0</v>
      </c>
    </row>
    <row r="74" spans="9:15" ht="38.25">
      <c r="I74" s="314" t="s">
        <v>926</v>
      </c>
      <c r="J74" s="314" t="s">
        <v>910</v>
      </c>
      <c r="K74" s="314" t="s">
        <v>878</v>
      </c>
      <c r="L74" s="314" t="s">
        <v>927</v>
      </c>
      <c r="M74" s="315">
        <v>100</v>
      </c>
      <c r="N74" s="315" t="s">
        <v>875</v>
      </c>
      <c r="O74" s="322">
        <v>0</v>
      </c>
    </row>
    <row r="75" spans="9:15" ht="25.5">
      <c r="I75" s="314" t="s">
        <v>928</v>
      </c>
      <c r="J75" s="314" t="s">
        <v>929</v>
      </c>
      <c r="K75" s="314" t="s">
        <v>878</v>
      </c>
      <c r="L75" s="314" t="s">
        <v>925</v>
      </c>
      <c r="M75" s="315">
        <v>100</v>
      </c>
      <c r="N75" s="315" t="s">
        <v>875</v>
      </c>
      <c r="O75" s="322">
        <v>0</v>
      </c>
    </row>
    <row r="76" spans="9:15" ht="153">
      <c r="I76" s="314" t="s">
        <v>930</v>
      </c>
      <c r="J76" s="314" t="s">
        <v>931</v>
      </c>
      <c r="K76" s="314" t="s">
        <v>878</v>
      </c>
      <c r="L76" s="314" t="s">
        <v>932</v>
      </c>
      <c r="M76" s="315">
        <v>100</v>
      </c>
      <c r="N76" s="315" t="s">
        <v>875</v>
      </c>
      <c r="O76" s="322">
        <v>0</v>
      </c>
    </row>
    <row r="77" spans="9:15" ht="140.25">
      <c r="I77" s="314" t="s">
        <v>933</v>
      </c>
      <c r="J77" s="314" t="s">
        <v>934</v>
      </c>
      <c r="K77" s="314" t="s">
        <v>878</v>
      </c>
      <c r="L77" s="314" t="s">
        <v>932</v>
      </c>
      <c r="M77" s="315">
        <v>100</v>
      </c>
      <c r="N77" s="315" t="s">
        <v>875</v>
      </c>
      <c r="O77" s="322">
        <v>0</v>
      </c>
    </row>
    <row r="78" spans="9:15" ht="15">
      <c r="I78" s="23" t="s">
        <v>935</v>
      </c>
      <c r="J78" s="23" t="s">
        <v>936</v>
      </c>
      <c r="K78" s="314" t="s">
        <v>878</v>
      </c>
      <c r="L78" s="23" t="s">
        <v>937</v>
      </c>
      <c r="M78" s="23">
        <v>50</v>
      </c>
      <c r="N78" s="315" t="s">
        <v>938</v>
      </c>
      <c r="O78" s="322">
        <v>45595892</v>
      </c>
    </row>
    <row r="79" spans="9:11" ht="15">
      <c r="I79" s="371" t="s">
        <v>810</v>
      </c>
      <c r="J79" s="145" t="s">
        <v>257</v>
      </c>
      <c r="K79" s="146">
        <v>17</v>
      </c>
    </row>
    <row r="80" spans="9:11" ht="15">
      <c r="I80" s="372"/>
      <c r="J80" s="122" t="s">
        <v>258</v>
      </c>
      <c r="K80" s="106">
        <v>6</v>
      </c>
    </row>
    <row r="81" spans="9:11" ht="15.75">
      <c r="I81" s="121"/>
      <c r="J81" s="123" t="s">
        <v>259</v>
      </c>
      <c r="K81" s="106">
        <f>+K79+K80</f>
        <v>23</v>
      </c>
    </row>
  </sheetData>
  <mergeCells count="32">
    <mergeCell ref="I79:I80"/>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A19:G19"/>
    <mergeCell ref="B20:G20"/>
    <mergeCell ref="B21:C21"/>
    <mergeCell ref="D21:E21"/>
    <mergeCell ref="B22:C22"/>
    <mergeCell ref="D22:E22"/>
    <mergeCell ref="I49:I50"/>
    <mergeCell ref="A23:G23"/>
    <mergeCell ref="A24:G25"/>
    <mergeCell ref="A26:H26"/>
    <mergeCell ref="B27:F27"/>
    <mergeCell ref="B28:F28"/>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50 JA65450 SW65450 ACS65450 AMO65450 AWK65450 BGG65450 BQC65450 BZY65450 CJU65450 CTQ65450 DDM65450 DNI65450 DXE65450 EHA65450 EQW65450 FAS65450 FKO65450 FUK65450 GEG65450 GOC65450 GXY65450 HHU65450 HRQ65450 IBM65450 ILI65450 IVE65450 JFA65450 JOW65450 JYS65450 KIO65450 KSK65450 LCG65450 LMC65450 LVY65450 MFU65450">
      <formula1>$I$2:$I$8</formula1>
    </dataValidation>
    <dataValidation type="list" allowBlank="1" showInputMessage="1" showErrorMessage="1" sqref="MPQ65450 MZM65450 NJI65450 NTE65450 ODA65450 OMW65450 OWS65450 PGO65450 PQK65450 QAG65450 QKC65450 QTY65450 RDU65450 RNQ65450 RXM65450 SHI65450 SRE65450 TBA65450 TKW65450 TUS65450 UEO65450 UOK65450 UYG65450 VIC65450 VRY65450 WBU65450 WLQ65450 WVM65450 E130986 JA130986 SW130986 ACS130986 AMO130986 AWK130986 BGG130986 BQC130986 BZY130986 CJU130986 CTQ130986 DDM130986 DNI130986 DXE130986 EHA130986 EQW130986 FAS130986 FKO130986 FUK130986 GEG130986 GOC130986 GXY130986 HHU130986 HRQ130986 IBM130986 ILI130986 IVE130986 JFA130986 JOW130986 JYS130986 KIO130986 KSK130986 LCG130986 LMC130986 LVY130986 MFU130986 MPQ130986 MZM130986 NJI130986 NTE130986 ODA130986 OMW130986 OWS130986 PGO130986 PQK130986 QAG130986 QKC130986 QTY130986 RDU130986 RNQ130986 RXM130986 SHI130986 SRE130986 TBA130986 TKW130986 TUS130986 UEO130986 UOK130986 UYG130986 VIC130986 VRY130986 WBU130986 WLQ130986 WVM130986 E196522 JA196522 SW196522 ACS196522 AMO196522 AWK196522 BGG196522 BQC196522">
      <formula1>$I$2:$I$8</formula1>
    </dataValidation>
    <dataValidation type="list" allowBlank="1" showInputMessage="1" showErrorMessage="1" sqref="BZY196522 CJU196522 CTQ196522 DDM196522 DNI196522 DXE196522 EHA196522 EQW196522 FAS196522 FKO196522 FUK196522 GEG196522 GOC196522 GXY196522 HHU196522 HRQ196522 IBM196522 ILI196522 IVE196522 JFA196522 JOW196522 JYS196522 KIO196522 KSK196522 LCG196522 LMC196522 LVY196522 MFU196522 MPQ196522 MZM196522 NJI196522 NTE196522 ODA196522 OMW196522 OWS196522 PGO196522 PQK196522 QAG196522 QKC196522 QTY196522 RDU196522 RNQ196522 RXM196522 SHI196522 SRE196522 TBA196522 TKW196522 TUS196522 UEO196522 UOK196522 UYG196522 VIC196522 VRY196522 WBU196522 WLQ196522 WVM196522 E262058 JA262058 SW262058 ACS262058 AMO262058 AWK262058 BGG262058 BQC262058 BZY262058 CJU262058 CTQ262058 DDM262058 DNI262058 DXE262058 EHA262058 EQW262058 FAS262058 FKO262058 FUK262058 GEG262058 GOC262058 GXY262058 HHU262058 HRQ262058 IBM262058 ILI262058 IVE262058 JFA262058 JOW262058 JYS262058 KIO262058 KSK262058 LCG262058 LMC262058 LVY262058 MFU262058 MPQ262058 MZM262058 NJI262058 NTE262058 ODA262058 OMW262058 OWS262058 PGO262058">
      <formula1>$I$2:$I$8</formula1>
    </dataValidation>
    <dataValidation type="list" allowBlank="1" showInputMessage="1" showErrorMessage="1" sqref="PQK262058 QAG262058 QKC262058 QTY262058 RDU262058 RNQ262058 RXM262058 SHI262058 SRE262058 TBA262058 TKW262058 TUS262058 UEO262058 UOK262058 UYG262058 VIC262058 VRY262058 WBU262058 WLQ262058 WVM262058 E327594 JA327594 SW327594 ACS327594 AMO327594 AWK327594 BGG327594 BQC327594 BZY327594 CJU327594 CTQ327594 DDM327594 DNI327594 DXE327594 EHA327594 EQW327594 FAS327594 FKO327594 FUK327594 GEG327594 GOC327594 GXY327594 HHU327594 HRQ327594 IBM327594 ILI327594 IVE327594 JFA327594 JOW327594 JYS327594 KIO327594 KSK327594 LCG327594 LMC327594 LVY327594 MFU327594 MPQ327594 MZM327594 NJI327594 NTE327594 ODA327594 OMW327594 OWS327594 PGO327594 PQK327594 QAG327594 QKC327594 QTY327594 RDU327594 RNQ327594 RXM327594 SHI327594 SRE327594 TBA327594 TKW327594 TUS327594 UEO327594 UOK327594 UYG327594 VIC327594 VRY327594 WBU327594 WLQ327594 WVM327594 E393130 JA393130 SW393130 ACS393130 AMO393130 AWK393130 BGG393130 BQC393130 BZY393130 CJU393130 CTQ393130 DDM393130 DNI393130 DXE393130 EHA393130 EQW393130">
      <formula1>$I$2:$I$8</formula1>
    </dataValidation>
    <dataValidation type="list" allowBlank="1" showInputMessage="1" showErrorMessage="1" sqref="FAS393130 FKO393130 FUK393130 GEG393130 GOC393130 GXY393130 HHU393130 HRQ393130 IBM393130 ILI393130 IVE393130 JFA393130 JOW393130 JYS393130 KIO393130 KSK393130 LCG393130 LMC393130 LVY393130 MFU393130 MPQ393130 MZM393130 NJI393130 NTE393130 ODA393130 OMW393130 OWS393130 PGO393130 PQK393130 QAG393130 QKC393130 QTY393130 RDU393130 RNQ393130 RXM393130 SHI393130 SRE393130 TBA393130 TKW393130 TUS393130 UEO393130 UOK393130 UYG393130 VIC393130 VRY393130 WBU393130 WLQ393130 WVM393130 E458666 JA458666 SW458666 ACS458666 AMO458666 AWK458666 BGG458666 BQC458666 BZY458666 CJU458666 CTQ458666 DDM458666 DNI458666 DXE458666 EHA458666 EQW458666 FAS458666 FKO458666 FUK458666 GEG458666 GOC458666 GXY458666 HHU458666 HRQ458666 IBM458666 ILI458666 IVE458666 JFA458666 JOW458666 JYS458666 KIO458666 KSK458666 LCG458666 LMC458666 LVY458666 MFU458666 MPQ458666 MZM458666 NJI458666 NTE458666 ODA458666 OMW458666 OWS458666 PGO458666 PQK458666 QAG458666 QKC458666 QTY458666 RDU458666 RNQ458666 RXM458666 SHI458666">
      <formula1>$I$2:$I$8</formula1>
    </dataValidation>
    <dataValidation type="list" allowBlank="1" showInputMessage="1" showErrorMessage="1" sqref="SRE458666 TBA458666 TKW458666 TUS458666 UEO458666 UOK458666 UYG458666 VIC458666 VRY458666 WBU458666 WLQ458666 WVM458666 E524202 JA524202 SW524202 ACS524202 AMO524202 AWK524202 BGG524202 BQC524202 BZY524202 CJU524202 CTQ524202 DDM524202 DNI524202 DXE524202 EHA524202 EQW524202 FAS524202 FKO524202 FUK524202 GEG524202 GOC524202 GXY524202 HHU524202 HRQ524202 IBM524202 ILI524202 IVE524202 JFA524202 JOW524202 JYS524202 KIO524202 KSK524202 LCG524202 LMC524202 LVY524202 MFU524202 MPQ524202 MZM524202 NJI524202 NTE524202 ODA524202 OMW524202 OWS524202 PGO524202 PQK524202 QAG524202 QKC524202 QTY524202 RDU524202 RNQ524202 RXM524202 SHI524202 SRE524202 TBA524202 TKW524202 TUS524202 UEO524202 UOK524202 UYG524202 VIC524202 VRY524202 WBU524202 WLQ524202 WVM524202 E589738 JA589738 SW589738 ACS589738 AMO589738 AWK589738 BGG589738 BQC589738 BZY589738 CJU589738 CTQ589738 DDM589738 DNI589738 DXE589738 EHA589738 EQW589738 FAS589738 FKO589738 FUK589738 GEG589738 GOC589738 GXY589738 HHU589738 HRQ589738">
      <formula1>$I$2:$I$8</formula1>
    </dataValidation>
    <dataValidation type="list" allowBlank="1" showInputMessage="1" showErrorMessage="1" sqref="IBM589738 ILI589738 IVE589738 JFA589738 JOW589738 JYS589738 KIO589738 KSK589738 LCG589738 LMC589738 LVY589738 MFU589738 MPQ589738 MZM589738 NJI589738 NTE589738 ODA589738 OMW589738 OWS589738 PGO589738 PQK589738 QAG589738 QKC589738 QTY589738 RDU589738 RNQ589738 RXM589738 SHI589738 SRE589738 TBA589738 TKW589738 TUS589738 UEO589738 UOK589738 UYG589738 VIC589738 VRY589738 WBU589738 WLQ589738 WVM589738 E655274 JA655274 SW655274 ACS655274 AMO655274 AWK655274 BGG655274 BQC655274 BZY655274 CJU655274 CTQ655274 DDM655274 DNI655274 DXE655274 EHA655274 EQW655274 FAS655274 FKO655274 FUK655274 GEG655274 GOC655274 GXY655274 HHU655274 HRQ655274 IBM655274 ILI655274 IVE655274 JFA655274 JOW655274 JYS655274 KIO655274 KSK655274 LCG655274 LMC655274 LVY655274 MFU655274 MPQ655274 MZM655274 NJI655274 NTE655274 ODA655274 OMW655274 OWS655274 PGO655274 PQK655274 QAG655274 QKC655274 QTY655274 RDU655274 RNQ655274 RXM655274 SHI655274 SRE655274 TBA655274 TKW655274 TUS655274 UEO655274 UOK655274 UYG655274 VIC655274">
      <formula1>$I$2:$I$8</formula1>
    </dataValidation>
    <dataValidation type="list" allowBlank="1" showInputMessage="1" showErrorMessage="1" sqref="VRY655274 WBU655274 WLQ655274 WVM655274 E720810 JA720810 SW720810 ACS720810 AMO720810 AWK720810 BGG720810 BQC720810 BZY720810 CJU720810 CTQ720810 DDM720810 DNI720810 DXE720810 EHA720810 EQW720810 FAS720810 FKO720810 FUK720810 GEG720810 GOC720810 GXY720810 HHU720810 HRQ720810 IBM720810 ILI720810 IVE720810 JFA720810 JOW720810 JYS720810 KIO720810 KSK720810 LCG720810 LMC720810 LVY720810 MFU720810 MPQ720810 MZM720810 NJI720810 NTE720810 ODA720810 OMW720810 OWS720810 PGO720810 PQK720810 QAG720810 QKC720810 QTY720810 RDU720810 RNQ720810 RXM720810 SHI720810 SRE720810 TBA720810 TKW720810 TUS720810 UEO720810 UOK720810 UYG720810 VIC720810 VRY720810 WBU720810 WLQ720810 WVM720810 E786346 JA786346 SW786346 ACS786346 AMO786346 AWK786346 BGG786346 BQC786346 BZY786346 CJU786346 CTQ786346 DDM786346 DNI786346 DXE786346 EHA786346 EQW786346 FAS786346 FKO786346 FUK786346 GEG786346 GOC786346 GXY786346 HHU786346 HRQ786346 IBM786346 ILI786346 IVE786346 JFA786346 JOW786346 JYS786346 KIO786346 KSK786346">
      <formula1>$I$2:$I$8</formula1>
    </dataValidation>
    <dataValidation type="list" allowBlank="1" showInputMessage="1" showErrorMessage="1" sqref="LCG786346 LMC786346 LVY786346 MFU786346 MPQ786346 MZM786346 NJI786346 NTE786346 ODA786346 OMW786346 OWS786346 PGO786346 PQK786346 QAG786346 QKC786346 QTY786346 RDU786346 RNQ786346 RXM786346 SHI786346 SRE786346 TBA786346 TKW786346 TUS786346 UEO786346 UOK786346 UYG786346 VIC786346 VRY786346 WBU786346 WLQ786346 WVM786346 E851882 JA851882 SW851882 ACS851882 AMO851882 AWK851882 BGG851882 BQC851882 BZY851882 CJU851882 CTQ851882 DDM851882 DNI851882 DXE851882 EHA851882 EQW851882 FAS851882 FKO851882 FUK851882 GEG851882 GOC851882 GXY851882 HHU851882 HRQ851882 IBM851882 ILI851882 IVE851882 JFA851882 JOW851882 JYS851882 KIO851882 KSK851882 LCG851882 LMC851882 LVY851882 MFU851882 MPQ851882 MZM851882 NJI851882 NTE851882 ODA851882 OMW851882 OWS851882 PGO851882 PQK851882 QAG851882 QKC851882 QTY851882 RDU851882 RNQ851882 RXM851882 SHI851882 SRE851882 TBA851882 TKW851882 TUS851882 UEO851882 UOK851882 UYG851882 VIC851882 VRY851882 WBU851882 WLQ851882 WVM851882 E917418 JA917418 SW917418 ACS917418">
      <formula1>$I$2:$I$8</formula1>
    </dataValidation>
    <dataValidation type="list" allowBlank="1" showInputMessage="1" showErrorMessage="1" sqref="AMO917418 AWK917418 BGG917418 BQC917418 BZY917418 CJU917418 CTQ917418 DDM917418 DNI917418 DXE917418 EHA917418 EQW917418 FAS917418 FKO917418 FUK917418 GEG917418 GOC917418 GXY917418 HHU917418 HRQ917418 IBM917418 ILI917418 IVE917418 JFA917418 JOW917418 JYS917418 KIO917418 KSK917418 LCG917418 LMC917418 LVY917418 MFU917418 MPQ917418 MZM917418 NJI917418 NTE917418 ODA917418 OMW917418 OWS917418 PGO917418 PQK917418 QAG917418 QKC917418 QTY917418 RDU917418 RNQ917418 RXM917418 SHI917418 SRE917418 TBA917418 TKW917418 TUS917418 UEO917418 UOK917418 UYG917418 VIC917418 VRY917418 WBU917418 WLQ917418 WVM917418 E982954 JA982954 SW982954 ACS982954 AMO982954 AWK982954 BGG982954 BQC982954 BZY982954 CJU982954 CTQ982954 DDM982954 DNI982954 DXE982954 EHA982954 EQW982954 FAS982954 FKO982954 FUK982954 GEG982954 GOC982954 GXY982954 HHU982954 HRQ982954 IBM982954 ILI982954 IVE982954 JFA982954 JOW982954 JYS982954 KIO982954 KSK982954 LCG982954 LMC982954 LVY982954 MFU982954 MPQ982954 MZM982954 NJI982954 NTE982954">
      <formula1>$I$2:$I$8</formula1>
    </dataValidation>
    <dataValidation type="list" allowBlank="1" showInputMessage="1" showErrorMessage="1" sqref="ODA982954 OMW982954 OWS982954 PGO982954 PQK982954 QAG982954 QKC982954 QTY982954 RDU982954 RNQ982954 RXM982954 SHI982954 SRE982954 TBA982954 TKW982954 TUS982954 UEO982954 UOK982954 UYG982954 VIC982954 VRY982954 WBU982954 WLQ982954 WVM982954">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Z12"/>
  <sheetViews>
    <sheetView workbookViewId="0" topLeftCell="A1">
      <selection activeCell="A1" sqref="A1:B6"/>
    </sheetView>
  </sheetViews>
  <sheetFormatPr defaultColWidth="14.421875" defaultRowHeight="15"/>
  <cols>
    <col min="1" max="3" width="23.7109375" style="48" customWidth="1"/>
    <col min="4" max="4" width="33.140625" style="48" customWidth="1"/>
    <col min="5" max="5" width="28.00390625" style="48" customWidth="1"/>
    <col min="6" max="26" width="23.7109375" style="48" customWidth="1"/>
    <col min="27" max="16384" width="14.421875" style="48" customWidth="1"/>
  </cols>
  <sheetData>
    <row r="1" spans="1:26" s="404" customFormat="1" ht="15.75" customHeight="1">
      <c r="A1" s="398"/>
      <c r="B1" s="399"/>
      <c r="C1" s="400" t="s">
        <v>0</v>
      </c>
      <c r="D1" s="401"/>
      <c r="E1" s="401"/>
      <c r="F1" s="401"/>
      <c r="G1" s="401"/>
      <c r="H1" s="402"/>
      <c r="I1" s="402"/>
      <c r="J1" s="402"/>
      <c r="K1" s="402"/>
      <c r="L1" s="402"/>
      <c r="M1" s="402"/>
      <c r="N1" s="402"/>
      <c r="O1" s="402"/>
      <c r="P1" s="402"/>
      <c r="Q1" s="402"/>
      <c r="R1" s="402"/>
      <c r="S1" s="402"/>
      <c r="T1" s="402"/>
      <c r="U1" s="403"/>
      <c r="V1" s="403"/>
      <c r="W1" s="403"/>
      <c r="X1" s="403"/>
      <c r="Y1" s="403"/>
      <c r="Z1" s="403"/>
    </row>
    <row r="2" spans="1:26" s="404" customFormat="1" ht="15.75" customHeight="1">
      <c r="A2" s="405"/>
      <c r="B2" s="399"/>
      <c r="C2" s="400" t="s">
        <v>1</v>
      </c>
      <c r="D2" s="401"/>
      <c r="E2" s="401"/>
      <c r="F2" s="401"/>
      <c r="G2" s="401"/>
      <c r="H2" s="402"/>
      <c r="I2" s="402"/>
      <c r="J2" s="402"/>
      <c r="K2" s="402"/>
      <c r="L2" s="402"/>
      <c r="M2" s="402"/>
      <c r="N2" s="402"/>
      <c r="O2" s="402"/>
      <c r="P2" s="402"/>
      <c r="Q2" s="402"/>
      <c r="R2" s="402"/>
      <c r="S2" s="402"/>
      <c r="T2" s="402"/>
      <c r="U2" s="403"/>
      <c r="V2" s="403"/>
      <c r="W2" s="403"/>
      <c r="X2" s="403"/>
      <c r="Y2" s="403"/>
      <c r="Z2" s="403"/>
    </row>
    <row r="3" spans="1:26" s="404" customFormat="1" ht="15.75" customHeight="1">
      <c r="A3" s="405"/>
      <c r="B3" s="399"/>
      <c r="C3" s="406"/>
      <c r="D3" s="407"/>
      <c r="E3" s="408"/>
      <c r="F3" s="408"/>
      <c r="G3" s="408"/>
      <c r="H3" s="402"/>
      <c r="I3" s="402"/>
      <c r="J3" s="402"/>
      <c r="K3" s="402"/>
      <c r="L3" s="402"/>
      <c r="M3" s="402"/>
      <c r="N3" s="402"/>
      <c r="O3" s="402"/>
      <c r="P3" s="402"/>
      <c r="Q3" s="402"/>
      <c r="R3" s="402"/>
      <c r="S3" s="402"/>
      <c r="T3" s="402"/>
      <c r="U3" s="403"/>
      <c r="V3" s="403"/>
      <c r="W3" s="403"/>
      <c r="X3" s="403"/>
      <c r="Y3" s="403"/>
      <c r="Z3" s="403"/>
    </row>
    <row r="4" spans="1:26" s="404" customFormat="1" ht="15.75" customHeight="1">
      <c r="A4" s="405"/>
      <c r="B4" s="399"/>
      <c r="C4" s="400" t="s">
        <v>2</v>
      </c>
      <c r="D4" s="401"/>
      <c r="E4" s="401"/>
      <c r="F4" s="401"/>
      <c r="G4" s="401"/>
      <c r="H4" s="402"/>
      <c r="I4" s="402"/>
      <c r="J4" s="402"/>
      <c r="K4" s="402"/>
      <c r="L4" s="402"/>
      <c r="M4" s="402"/>
      <c r="N4" s="402"/>
      <c r="O4" s="402"/>
      <c r="P4" s="402"/>
      <c r="Q4" s="402"/>
      <c r="R4" s="402"/>
      <c r="S4" s="402"/>
      <c r="T4" s="402"/>
      <c r="U4" s="403"/>
      <c r="V4" s="403"/>
      <c r="W4" s="403"/>
      <c r="X4" s="403"/>
      <c r="Y4" s="403"/>
      <c r="Z4" s="403"/>
    </row>
    <row r="5" spans="1:26" s="404" customFormat="1" ht="15.75" customHeight="1">
      <c r="A5" s="405"/>
      <c r="B5" s="399"/>
      <c r="C5" s="400" t="s">
        <v>954</v>
      </c>
      <c r="D5" s="401"/>
      <c r="E5" s="401"/>
      <c r="F5" s="401"/>
      <c r="G5" s="401"/>
      <c r="H5" s="402"/>
      <c r="I5" s="402"/>
      <c r="J5" s="402"/>
      <c r="K5" s="402"/>
      <c r="L5" s="402"/>
      <c r="M5" s="402"/>
      <c r="N5" s="402"/>
      <c r="O5" s="402"/>
      <c r="P5" s="402"/>
      <c r="Q5" s="402"/>
      <c r="R5" s="402"/>
      <c r="S5" s="402"/>
      <c r="T5" s="402"/>
      <c r="U5" s="403"/>
      <c r="V5" s="403"/>
      <c r="W5" s="403"/>
      <c r="X5" s="403"/>
      <c r="Y5" s="403"/>
      <c r="Z5" s="403"/>
    </row>
    <row r="6" spans="1:26" s="404" customFormat="1" ht="15.75" customHeight="1">
      <c r="A6" s="409"/>
      <c r="B6" s="399"/>
      <c r="C6" s="410" t="s">
        <v>955</v>
      </c>
      <c r="D6" s="411"/>
      <c r="E6" s="411"/>
      <c r="F6" s="411"/>
      <c r="G6" s="411"/>
      <c r="H6" s="402"/>
      <c r="I6" s="402"/>
      <c r="J6" s="402"/>
      <c r="K6" s="402"/>
      <c r="L6" s="402"/>
      <c r="M6" s="402"/>
      <c r="N6" s="402"/>
      <c r="O6" s="402"/>
      <c r="P6" s="402"/>
      <c r="Q6" s="402"/>
      <c r="R6" s="402"/>
      <c r="S6" s="402"/>
      <c r="T6" s="402"/>
      <c r="U6" s="403"/>
      <c r="V6" s="403"/>
      <c r="W6" s="403"/>
      <c r="X6" s="403"/>
      <c r="Y6" s="403"/>
      <c r="Z6" s="403"/>
    </row>
    <row r="7" spans="1:22" s="4" customFormat="1" ht="51.75" customHeight="1">
      <c r="A7" s="1" t="s">
        <v>3</v>
      </c>
      <c r="B7" s="1" t="s">
        <v>4</v>
      </c>
      <c r="C7" s="2" t="s">
        <v>5</v>
      </c>
      <c r="D7" s="2" t="s">
        <v>6</v>
      </c>
      <c r="E7" s="2" t="s">
        <v>7</v>
      </c>
      <c r="F7" s="2" t="s">
        <v>8</v>
      </c>
      <c r="G7" s="2" t="s">
        <v>9</v>
      </c>
      <c r="H7" s="1"/>
      <c r="I7" s="1"/>
      <c r="J7" s="1"/>
      <c r="K7" s="1"/>
      <c r="L7" s="1"/>
      <c r="M7" s="1"/>
      <c r="N7" s="1"/>
      <c r="O7" s="1"/>
      <c r="P7" s="1"/>
      <c r="Q7" s="1"/>
      <c r="R7" s="1"/>
      <c r="S7" s="1"/>
      <c r="T7" s="1" t="s">
        <v>11</v>
      </c>
      <c r="U7" s="3"/>
      <c r="V7" s="3"/>
    </row>
    <row r="8" spans="1:22" s="4" customFormat="1" ht="34.5" customHeight="1">
      <c r="A8" s="1"/>
      <c r="B8" s="1"/>
      <c r="C8" s="1"/>
      <c r="D8" s="1"/>
      <c r="E8" s="1"/>
      <c r="F8" s="1"/>
      <c r="G8" s="1"/>
      <c r="H8" s="1" t="s">
        <v>12</v>
      </c>
      <c r="I8" s="1" t="s">
        <v>13</v>
      </c>
      <c r="J8" s="1" t="s">
        <v>14</v>
      </c>
      <c r="K8" s="1" t="s">
        <v>15</v>
      </c>
      <c r="L8" s="1" t="s">
        <v>16</v>
      </c>
      <c r="M8" s="1" t="s">
        <v>17</v>
      </c>
      <c r="N8" s="1" t="s">
        <v>18</v>
      </c>
      <c r="O8" s="1" t="s">
        <v>19</v>
      </c>
      <c r="P8" s="1" t="s">
        <v>20</v>
      </c>
      <c r="Q8" s="1" t="s">
        <v>21</v>
      </c>
      <c r="R8" s="1" t="s">
        <v>22</v>
      </c>
      <c r="S8" s="1" t="s">
        <v>23</v>
      </c>
      <c r="T8" s="1"/>
      <c r="U8" s="5"/>
      <c r="V8" s="5"/>
    </row>
    <row r="9" spans="1:22" s="4" customFormat="1" ht="114.75" customHeight="1">
      <c r="A9" s="332" t="s">
        <v>24</v>
      </c>
      <c r="B9" s="6" t="s">
        <v>25</v>
      </c>
      <c r="C9" s="224" t="s">
        <v>26</v>
      </c>
      <c r="D9" s="7" t="s">
        <v>843</v>
      </c>
      <c r="E9" s="7" t="s">
        <v>28</v>
      </c>
      <c r="F9" s="7" t="s">
        <v>41</v>
      </c>
      <c r="G9" s="11">
        <v>0.7</v>
      </c>
      <c r="H9" s="12">
        <f>'Satisfacción del Cliente 2020'!C22</f>
        <v>0.8799146965362604</v>
      </c>
      <c r="I9" s="7"/>
      <c r="J9" s="7"/>
      <c r="K9" s="9"/>
      <c r="L9" s="7"/>
      <c r="M9" s="7"/>
      <c r="N9" s="248"/>
      <c r="O9" s="7"/>
      <c r="P9" s="7"/>
      <c r="Q9" s="9"/>
      <c r="R9" s="7"/>
      <c r="S9" s="7"/>
      <c r="T9" s="10"/>
      <c r="U9" s="5"/>
      <c r="V9" s="5"/>
    </row>
    <row r="10" spans="1:22" s="4" customFormat="1" ht="157.5" customHeight="1">
      <c r="A10" s="333"/>
      <c r="B10" s="7"/>
      <c r="C10" s="224" t="s">
        <v>30</v>
      </c>
      <c r="D10" s="7" t="s">
        <v>31</v>
      </c>
      <c r="E10" s="7" t="s">
        <v>32</v>
      </c>
      <c r="F10" s="7" t="s">
        <v>191</v>
      </c>
      <c r="G10" s="11">
        <v>0.8</v>
      </c>
      <c r="H10" s="12">
        <v>0.9</v>
      </c>
      <c r="I10" s="7"/>
      <c r="J10" s="7"/>
      <c r="K10" s="9"/>
      <c r="L10" s="9"/>
      <c r="M10" s="9"/>
      <c r="N10" s="9"/>
      <c r="O10" s="9"/>
      <c r="P10" s="9"/>
      <c r="Q10" s="9"/>
      <c r="R10" s="9"/>
      <c r="S10" s="7"/>
      <c r="T10" s="10"/>
      <c r="U10" s="5"/>
      <c r="V10" s="5"/>
    </row>
    <row r="11" spans="1:22" s="4" customFormat="1" ht="114.75" customHeight="1">
      <c r="A11" s="333"/>
      <c r="B11" s="7"/>
      <c r="C11" s="224" t="s">
        <v>34</v>
      </c>
      <c r="D11" s="7" t="s">
        <v>653</v>
      </c>
      <c r="E11" s="7" t="s">
        <v>654</v>
      </c>
      <c r="F11" s="7" t="s">
        <v>41</v>
      </c>
      <c r="G11" s="11">
        <v>0.8</v>
      </c>
      <c r="H11" s="14">
        <f>+'Efectiv. en la Ges. Proy 2020'!C22</f>
        <v>5243305014</v>
      </c>
      <c r="I11" s="7"/>
      <c r="J11" s="7"/>
      <c r="K11" s="9"/>
      <c r="L11" s="7"/>
      <c r="M11" s="7"/>
      <c r="N11" s="7"/>
      <c r="O11" s="7"/>
      <c r="P11" s="7"/>
      <c r="Q11" s="9"/>
      <c r="R11" s="7"/>
      <c r="S11" s="7"/>
      <c r="T11" s="10"/>
      <c r="U11" s="5"/>
      <c r="V11" s="5"/>
    </row>
    <row r="12" spans="1:20" s="21" customFormat="1" ht="228" customHeight="1">
      <c r="A12" s="334"/>
      <c r="B12" s="15" t="s">
        <v>37</v>
      </c>
      <c r="C12" s="225" t="s">
        <v>38</v>
      </c>
      <c r="D12" s="16" t="s">
        <v>39</v>
      </c>
      <c r="E12" s="16" t="s">
        <v>40</v>
      </c>
      <c r="F12" s="17" t="s">
        <v>41</v>
      </c>
      <c r="G12" s="18"/>
      <c r="H12" s="226">
        <f>+'Gestión de Intercambios 2020'!F22</f>
        <v>-0.2727272727272727</v>
      </c>
      <c r="I12" s="20"/>
      <c r="J12" s="7"/>
      <c r="K12" s="7"/>
      <c r="L12" s="9"/>
      <c r="M12" s="7"/>
      <c r="N12" s="7"/>
      <c r="O12" s="7"/>
      <c r="P12" s="7"/>
      <c r="Q12" s="7"/>
      <c r="R12" s="9"/>
      <c r="S12" s="249"/>
      <c r="T12" s="20"/>
    </row>
    <row r="13" s="67" customFormat="1" ht="15"/>
    <row r="14" s="67" customFormat="1" ht="15"/>
    <row r="15" s="67" customFormat="1" ht="15"/>
    <row r="16" s="67" customFormat="1" ht="15"/>
  </sheetData>
  <mergeCells count="7">
    <mergeCell ref="C4:G4"/>
    <mergeCell ref="C5:G5"/>
    <mergeCell ref="C6:G6"/>
    <mergeCell ref="A9:A12"/>
    <mergeCell ref="A1:B6"/>
    <mergeCell ref="C1:G1"/>
    <mergeCell ref="C2:G2"/>
  </mergeCells>
  <hyperlinks>
    <hyperlink ref="C9" location="'Satisfacción del Cliente 2020'!A1" display="Satisfacción del cliente"/>
    <hyperlink ref="C12" location="'Gestión de Intercambios 2020'!A1" display="Gestión de intercambios "/>
    <hyperlink ref="C11" location="'Efectiv. en la Ges. Proy 2020'!A1" display="Efectividad en la gestión de proyectos"/>
    <hyperlink ref="C10" location="'Cumpl. Plan Desarrollo 2020'!A1" display="Cumplimiento del plan de desarrollo"/>
  </hyperlink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BJ137"/>
  <sheetViews>
    <sheetView workbookViewId="0" topLeftCell="B1">
      <selection activeCell="J29" sqref="J29"/>
    </sheetView>
  </sheetViews>
  <sheetFormatPr defaultColWidth="11.421875" defaultRowHeight="15"/>
  <cols>
    <col min="1" max="1" width="33.421875" style="23" customWidth="1"/>
    <col min="2" max="2" width="19.57421875" style="23" customWidth="1"/>
    <col min="3" max="3" width="24.28125" style="23" customWidth="1"/>
    <col min="4" max="4" width="17.7109375" style="23" customWidth="1"/>
    <col min="5" max="5" width="21.28125" style="23" customWidth="1"/>
    <col min="6" max="6" width="17.7109375" style="23" customWidth="1"/>
    <col min="7" max="7" width="11.00390625" style="23" bestFit="1" customWidth="1"/>
    <col min="8" max="8" width="14.7109375" style="23" customWidth="1"/>
    <col min="9" max="9" width="52.8515625" style="23" customWidth="1"/>
    <col min="10" max="10" width="11.28125" style="23" customWidth="1"/>
    <col min="11" max="11" width="7.57421875" style="23" customWidth="1"/>
    <col min="12" max="12" width="9.140625" style="23" customWidth="1"/>
    <col min="13" max="13" width="5.7109375" style="23" customWidth="1"/>
    <col min="14" max="14" width="12.7109375" style="23" customWidth="1"/>
    <col min="15" max="15" width="11.0039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24.28125" style="23" customWidth="1"/>
    <col min="260" max="260" width="13.71093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70" width="5.7109375" style="23" customWidth="1"/>
    <col min="271" max="271" width="6.710937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24.28125" style="23" customWidth="1"/>
    <col min="516" max="516" width="13.71093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6" width="5.7109375" style="23" customWidth="1"/>
    <col min="527" max="527" width="6.710937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24.28125" style="23" customWidth="1"/>
    <col min="772" max="772" width="13.71093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82" width="5.7109375" style="23" customWidth="1"/>
    <col min="783" max="783" width="6.710937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24.28125" style="23" customWidth="1"/>
    <col min="1028" max="1028" width="13.71093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8" width="5.7109375" style="23" customWidth="1"/>
    <col min="1039" max="1039" width="6.710937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24.28125" style="23" customWidth="1"/>
    <col min="1284" max="1284" width="13.71093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4" width="5.7109375" style="23" customWidth="1"/>
    <col min="1295" max="1295" width="6.710937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24.28125" style="23" customWidth="1"/>
    <col min="1540" max="1540" width="13.71093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50" width="5.7109375" style="23" customWidth="1"/>
    <col min="1551" max="1551" width="6.710937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24.28125" style="23" customWidth="1"/>
    <col min="1796" max="1796" width="13.71093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6" width="5.7109375" style="23" customWidth="1"/>
    <col min="1807" max="1807" width="6.710937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24.28125" style="23" customWidth="1"/>
    <col min="2052" max="2052" width="13.71093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62" width="5.7109375" style="23" customWidth="1"/>
    <col min="2063" max="2063" width="6.710937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24.28125" style="23" customWidth="1"/>
    <col min="2308" max="2308" width="13.71093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8" width="5.7109375" style="23" customWidth="1"/>
    <col min="2319" max="2319" width="6.710937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24.28125" style="23" customWidth="1"/>
    <col min="2564" max="2564" width="13.71093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4" width="5.7109375" style="23" customWidth="1"/>
    <col min="2575" max="2575" width="6.710937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24.28125" style="23" customWidth="1"/>
    <col min="2820" max="2820" width="13.71093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30" width="5.7109375" style="23" customWidth="1"/>
    <col min="2831" max="2831" width="6.710937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24.28125" style="23" customWidth="1"/>
    <col min="3076" max="3076" width="13.71093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6" width="5.7109375" style="23" customWidth="1"/>
    <col min="3087" max="3087" width="6.710937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24.28125" style="23" customWidth="1"/>
    <col min="3332" max="3332" width="13.71093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42" width="5.7109375" style="23" customWidth="1"/>
    <col min="3343" max="3343" width="6.710937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24.28125" style="23" customWidth="1"/>
    <col min="3588" max="3588" width="13.71093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8" width="5.7109375" style="23" customWidth="1"/>
    <col min="3599" max="3599" width="6.710937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24.28125" style="23" customWidth="1"/>
    <col min="3844" max="3844" width="13.71093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4" width="5.7109375" style="23" customWidth="1"/>
    <col min="3855" max="3855" width="6.710937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24.28125" style="23" customWidth="1"/>
    <col min="4100" max="4100" width="13.71093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10" width="5.7109375" style="23" customWidth="1"/>
    <col min="4111" max="4111" width="6.710937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24.28125" style="23" customWidth="1"/>
    <col min="4356" max="4356" width="13.71093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6" width="5.7109375" style="23" customWidth="1"/>
    <col min="4367" max="4367" width="6.710937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24.28125" style="23" customWidth="1"/>
    <col min="4612" max="4612" width="13.71093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22" width="5.7109375" style="23" customWidth="1"/>
    <col min="4623" max="4623" width="6.710937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24.28125" style="23" customWidth="1"/>
    <col min="4868" max="4868" width="13.71093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8" width="5.7109375" style="23" customWidth="1"/>
    <col min="4879" max="4879" width="6.710937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24.28125" style="23" customWidth="1"/>
    <col min="5124" max="5124" width="13.71093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4" width="5.7109375" style="23" customWidth="1"/>
    <col min="5135" max="5135" width="6.710937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24.28125" style="23" customWidth="1"/>
    <col min="5380" max="5380" width="13.71093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90" width="5.7109375" style="23" customWidth="1"/>
    <col min="5391" max="5391" width="6.710937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24.28125" style="23" customWidth="1"/>
    <col min="5636" max="5636" width="13.71093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6" width="5.7109375" style="23" customWidth="1"/>
    <col min="5647" max="5647" width="6.710937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24.28125" style="23" customWidth="1"/>
    <col min="5892" max="5892" width="13.71093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902" width="5.7109375" style="23" customWidth="1"/>
    <col min="5903" max="5903" width="6.710937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24.28125" style="23" customWidth="1"/>
    <col min="6148" max="6148" width="13.71093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8" width="5.7109375" style="23" customWidth="1"/>
    <col min="6159" max="6159" width="6.710937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24.28125" style="23" customWidth="1"/>
    <col min="6404" max="6404" width="13.71093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4" width="5.7109375" style="23" customWidth="1"/>
    <col min="6415" max="6415" width="6.710937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24.28125" style="23" customWidth="1"/>
    <col min="6660" max="6660" width="13.71093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70" width="5.7109375" style="23" customWidth="1"/>
    <col min="6671" max="6671" width="6.710937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24.28125" style="23" customWidth="1"/>
    <col min="6916" max="6916" width="13.71093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6" width="5.7109375" style="23" customWidth="1"/>
    <col min="6927" max="6927" width="6.710937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24.28125" style="23" customWidth="1"/>
    <col min="7172" max="7172" width="13.71093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82" width="5.7109375" style="23" customWidth="1"/>
    <col min="7183" max="7183" width="6.710937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24.28125" style="23" customWidth="1"/>
    <col min="7428" max="7428" width="13.71093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8" width="5.7109375" style="23" customWidth="1"/>
    <col min="7439" max="7439" width="6.710937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24.28125" style="23" customWidth="1"/>
    <col min="7684" max="7684" width="13.71093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4" width="5.7109375" style="23" customWidth="1"/>
    <col min="7695" max="7695" width="6.710937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24.28125" style="23" customWidth="1"/>
    <col min="7940" max="7940" width="13.71093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50" width="5.7109375" style="23" customWidth="1"/>
    <col min="7951" max="7951" width="6.710937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24.28125" style="23" customWidth="1"/>
    <col min="8196" max="8196" width="13.71093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6" width="5.7109375" style="23" customWidth="1"/>
    <col min="8207" max="8207" width="6.710937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24.28125" style="23" customWidth="1"/>
    <col min="8452" max="8452" width="13.71093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62" width="5.7109375" style="23" customWidth="1"/>
    <col min="8463" max="8463" width="6.710937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24.28125" style="23" customWidth="1"/>
    <col min="8708" max="8708" width="13.71093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8" width="5.7109375" style="23" customWidth="1"/>
    <col min="8719" max="8719" width="6.710937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24.28125" style="23" customWidth="1"/>
    <col min="8964" max="8964" width="13.71093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4" width="5.7109375" style="23" customWidth="1"/>
    <col min="8975" max="8975" width="6.710937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24.28125" style="23" customWidth="1"/>
    <col min="9220" max="9220" width="13.71093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30" width="5.7109375" style="23" customWidth="1"/>
    <col min="9231" max="9231" width="6.710937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24.28125" style="23" customWidth="1"/>
    <col min="9476" max="9476" width="13.71093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6" width="5.7109375" style="23" customWidth="1"/>
    <col min="9487" max="9487" width="6.710937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24.28125" style="23" customWidth="1"/>
    <col min="9732" max="9732" width="13.71093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42" width="5.7109375" style="23" customWidth="1"/>
    <col min="9743" max="9743" width="6.710937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24.28125" style="23" customWidth="1"/>
    <col min="9988" max="9988" width="13.71093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8" width="5.7109375" style="23" customWidth="1"/>
    <col min="9999" max="9999" width="6.710937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24.28125" style="23" customWidth="1"/>
    <col min="10244" max="10244" width="13.71093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4" width="5.7109375" style="23" customWidth="1"/>
    <col min="10255" max="10255" width="6.710937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24.28125" style="23" customWidth="1"/>
    <col min="10500" max="10500" width="13.71093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10" width="5.7109375" style="23" customWidth="1"/>
    <col min="10511" max="10511" width="6.710937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24.28125" style="23" customWidth="1"/>
    <col min="10756" max="10756" width="13.71093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6" width="5.7109375" style="23" customWidth="1"/>
    <col min="10767" max="10767" width="6.710937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24.28125" style="23" customWidth="1"/>
    <col min="11012" max="11012" width="13.71093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22" width="5.7109375" style="23" customWidth="1"/>
    <col min="11023" max="11023" width="6.710937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24.28125" style="23" customWidth="1"/>
    <col min="11268" max="11268" width="13.71093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8" width="5.7109375" style="23" customWidth="1"/>
    <col min="11279" max="11279" width="6.710937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24.28125" style="23" customWidth="1"/>
    <col min="11524" max="11524" width="13.71093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4" width="5.7109375" style="23" customWidth="1"/>
    <col min="11535" max="11535" width="6.710937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24.28125" style="23" customWidth="1"/>
    <col min="11780" max="11780" width="13.71093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90" width="5.7109375" style="23" customWidth="1"/>
    <col min="11791" max="11791" width="6.710937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24.28125" style="23" customWidth="1"/>
    <col min="12036" max="12036" width="13.71093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6" width="5.7109375" style="23" customWidth="1"/>
    <col min="12047" max="12047" width="6.710937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24.28125" style="23" customWidth="1"/>
    <col min="12292" max="12292" width="13.71093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302" width="5.7109375" style="23" customWidth="1"/>
    <col min="12303" max="12303" width="6.710937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24.28125" style="23" customWidth="1"/>
    <col min="12548" max="12548" width="13.71093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8" width="5.7109375" style="23" customWidth="1"/>
    <col min="12559" max="12559" width="6.710937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24.28125" style="23" customWidth="1"/>
    <col min="12804" max="12804" width="13.71093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4" width="5.7109375" style="23" customWidth="1"/>
    <col min="12815" max="12815" width="6.710937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24.28125" style="23" customWidth="1"/>
    <col min="13060" max="13060" width="13.71093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70" width="5.7109375" style="23" customWidth="1"/>
    <col min="13071" max="13071" width="6.710937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24.28125" style="23" customWidth="1"/>
    <col min="13316" max="13316" width="13.71093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6" width="5.7109375" style="23" customWidth="1"/>
    <col min="13327" max="13327" width="6.710937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24.28125" style="23" customWidth="1"/>
    <col min="13572" max="13572" width="13.71093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82" width="5.7109375" style="23" customWidth="1"/>
    <col min="13583" max="13583" width="6.710937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24.28125" style="23" customWidth="1"/>
    <col min="13828" max="13828" width="13.71093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8" width="5.7109375" style="23" customWidth="1"/>
    <col min="13839" max="13839" width="6.710937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24.28125" style="23" customWidth="1"/>
    <col min="14084" max="14084" width="13.71093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4" width="5.7109375" style="23" customWidth="1"/>
    <col min="14095" max="14095" width="6.710937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24.28125" style="23" customWidth="1"/>
    <col min="14340" max="14340" width="13.71093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50" width="5.7109375" style="23" customWidth="1"/>
    <col min="14351" max="14351" width="6.710937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24.28125" style="23" customWidth="1"/>
    <col min="14596" max="14596" width="13.71093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6" width="5.7109375" style="23" customWidth="1"/>
    <col min="14607" max="14607" width="6.710937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24.28125" style="23" customWidth="1"/>
    <col min="14852" max="14852" width="13.71093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62" width="5.7109375" style="23" customWidth="1"/>
    <col min="14863" max="14863" width="6.710937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24.28125" style="23" customWidth="1"/>
    <col min="15108" max="15108" width="13.71093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8" width="5.7109375" style="23" customWidth="1"/>
    <col min="15119" max="15119" width="6.710937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24.28125" style="23" customWidth="1"/>
    <col min="15364" max="15364" width="13.71093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4" width="5.7109375" style="23" customWidth="1"/>
    <col min="15375" max="15375" width="6.710937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24.28125" style="23" customWidth="1"/>
    <col min="15620" max="15620" width="13.71093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30" width="5.7109375" style="23" customWidth="1"/>
    <col min="15631" max="15631" width="6.710937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24.28125" style="23" customWidth="1"/>
    <col min="15876" max="15876" width="13.71093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6" width="5.7109375" style="23" customWidth="1"/>
    <col min="15887" max="15887" width="6.710937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24.28125" style="23" customWidth="1"/>
    <col min="16132" max="16132" width="13.71093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42" width="5.7109375" style="23" customWidth="1"/>
    <col min="16143" max="16143" width="6.710937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2.75" customHeight="1">
      <c r="A2" s="342" t="s">
        <v>42</v>
      </c>
      <c r="B2" s="342"/>
      <c r="C2" s="342"/>
      <c r="D2" s="342"/>
      <c r="E2" s="342"/>
      <c r="F2" s="342"/>
      <c r="G2" s="342"/>
      <c r="H2" s="22"/>
    </row>
    <row r="3" spans="1:9" ht="12.75" customHeight="1">
      <c r="A3" s="342"/>
      <c r="B3" s="342"/>
      <c r="C3" s="342"/>
      <c r="D3" s="342"/>
      <c r="E3" s="342"/>
      <c r="F3" s="342"/>
      <c r="G3" s="342"/>
      <c r="H3" s="22"/>
      <c r="I3" s="23" t="s">
        <v>43</v>
      </c>
    </row>
    <row r="4" spans="1:9" ht="12.75" customHeight="1">
      <c r="A4" s="342"/>
      <c r="B4" s="342"/>
      <c r="C4" s="342"/>
      <c r="D4" s="342"/>
      <c r="E4" s="342"/>
      <c r="F4" s="342"/>
      <c r="G4" s="342"/>
      <c r="H4" s="22"/>
      <c r="I4" s="23" t="s">
        <v>44</v>
      </c>
    </row>
    <row r="5" spans="1:9" ht="12.75" customHeight="1">
      <c r="A5" s="342"/>
      <c r="B5" s="342"/>
      <c r="C5" s="342"/>
      <c r="D5" s="342"/>
      <c r="E5" s="342"/>
      <c r="F5" s="342"/>
      <c r="G5" s="342"/>
      <c r="H5" s="22"/>
      <c r="I5" s="23" t="s">
        <v>45</v>
      </c>
    </row>
    <row r="6" spans="1:28" s="25" customFormat="1" ht="15" customHeight="1">
      <c r="A6" s="348" t="s">
        <v>46</v>
      </c>
      <c r="B6" s="348"/>
      <c r="C6" s="348"/>
      <c r="D6" s="348"/>
      <c r="E6" s="348"/>
      <c r="F6" s="348"/>
      <c r="G6" s="348"/>
      <c r="H6" s="22"/>
      <c r="AB6" s="26"/>
    </row>
    <row r="7" spans="1:62" ht="15" customHeight="1">
      <c r="A7" s="269" t="s">
        <v>47</v>
      </c>
      <c r="B7" s="352" t="s">
        <v>48</v>
      </c>
      <c r="C7" s="352"/>
      <c r="D7" s="352"/>
      <c r="E7" s="339" t="s">
        <v>49</v>
      </c>
      <c r="F7" s="339"/>
      <c r="G7" s="339"/>
      <c r="H7" s="22"/>
      <c r="BH7" s="27"/>
      <c r="BI7" s="27"/>
      <c r="BJ7" s="27"/>
    </row>
    <row r="8" spans="1:62" ht="46.5" customHeight="1">
      <c r="A8" s="69" t="str">
        <f>'[1]CCI'!D13</f>
        <v>Satisfacción del cliente</v>
      </c>
      <c r="B8" s="353">
        <f>'Consolidado 2020'!G9</f>
        <v>0.7</v>
      </c>
      <c r="C8" s="353"/>
      <c r="D8" s="353"/>
      <c r="E8" s="350" t="s">
        <v>43</v>
      </c>
      <c r="F8" s="350"/>
      <c r="G8" s="350"/>
      <c r="H8" s="22"/>
      <c r="BH8" s="27"/>
      <c r="BI8" s="49"/>
      <c r="BJ8" s="27"/>
    </row>
    <row r="9" spans="1:62" ht="14.25" customHeight="1">
      <c r="A9" s="339" t="s">
        <v>50</v>
      </c>
      <c r="B9" s="339"/>
      <c r="C9" s="339"/>
      <c r="D9" s="339"/>
      <c r="E9" s="339"/>
      <c r="F9" s="339"/>
      <c r="G9" s="339"/>
      <c r="H9" s="22"/>
      <c r="BH9" s="27"/>
      <c r="BI9" s="50"/>
      <c r="BJ9" s="27"/>
    </row>
    <row r="10" spans="1:62" ht="32.25" customHeight="1">
      <c r="A10" s="351" t="str">
        <f>'Consolidado 2016'!E9</f>
        <v>Medir la percepción del cliente en relacion a los servicios prestados en los diferentes procesos y dependencias de la Institución</v>
      </c>
      <c r="B10" s="351"/>
      <c r="C10" s="351"/>
      <c r="D10" s="351"/>
      <c r="E10" s="351"/>
      <c r="F10" s="351"/>
      <c r="G10" s="351"/>
      <c r="H10" s="22"/>
      <c r="BH10" s="27"/>
      <c r="BI10" s="50"/>
      <c r="BJ10" s="27"/>
    </row>
    <row r="11" spans="1:62" ht="14.25" customHeight="1">
      <c r="A11" s="339" t="s">
        <v>51</v>
      </c>
      <c r="B11" s="339"/>
      <c r="C11" s="339"/>
      <c r="D11" s="339"/>
      <c r="E11" s="339"/>
      <c r="F11" s="339"/>
      <c r="G11" s="339"/>
      <c r="H11" s="22"/>
      <c r="BH11" s="27"/>
      <c r="BI11" s="50"/>
      <c r="BJ11" s="27"/>
    </row>
    <row r="12" spans="1:62" ht="32.25" customHeight="1">
      <c r="A12" s="351" t="str">
        <f>'Consolidado 2020'!D9</f>
        <v>Promedio de la sumatoria de  todas las preguntas ((# calificaciones excelentes+# calificaciones buenas)/total de calificaciones de la pregunta)</v>
      </c>
      <c r="B12" s="351"/>
      <c r="C12" s="351"/>
      <c r="D12" s="351"/>
      <c r="E12" s="351"/>
      <c r="F12" s="351"/>
      <c r="G12" s="351"/>
      <c r="H12" s="22"/>
      <c r="BH12" s="27"/>
      <c r="BI12" s="50"/>
      <c r="BJ12" s="27"/>
    </row>
    <row r="13" spans="1:62" ht="14.25" customHeight="1">
      <c r="A13" s="339" t="s">
        <v>52</v>
      </c>
      <c r="B13" s="339"/>
      <c r="C13" s="339"/>
      <c r="D13" s="352" t="s">
        <v>53</v>
      </c>
      <c r="E13" s="352"/>
      <c r="F13" s="352"/>
      <c r="G13" s="352"/>
      <c r="H13" s="22"/>
      <c r="BH13" s="27"/>
      <c r="BI13" s="50"/>
      <c r="BJ13" s="27"/>
    </row>
    <row r="14" spans="1:62" ht="12.75" customHeight="1">
      <c r="A14" s="347" t="s">
        <v>143</v>
      </c>
      <c r="B14" s="347"/>
      <c r="C14" s="347"/>
      <c r="D14" s="350" t="s">
        <v>41</v>
      </c>
      <c r="E14" s="350"/>
      <c r="F14" s="350"/>
      <c r="G14" s="350"/>
      <c r="H14" s="22"/>
      <c r="BH14" s="27"/>
      <c r="BI14" s="50"/>
      <c r="BJ14" s="27"/>
    </row>
    <row r="15" spans="1:62" ht="22.5" customHeight="1">
      <c r="A15" s="347"/>
      <c r="B15" s="347"/>
      <c r="C15" s="347"/>
      <c r="D15" s="350"/>
      <c r="E15" s="350"/>
      <c r="F15" s="350"/>
      <c r="G15" s="350"/>
      <c r="H15" s="22"/>
      <c r="BH15" s="27"/>
      <c r="BI15" s="50"/>
      <c r="BJ15" s="27"/>
    </row>
    <row r="16" spans="1:62" ht="14.25" customHeight="1">
      <c r="A16" s="339" t="s">
        <v>55</v>
      </c>
      <c r="B16" s="339"/>
      <c r="C16" s="339"/>
      <c r="D16" s="339" t="s">
        <v>56</v>
      </c>
      <c r="E16" s="339"/>
      <c r="F16" s="339"/>
      <c r="G16" s="339"/>
      <c r="H16" s="22"/>
      <c r="BH16" s="27"/>
      <c r="BI16" s="50"/>
      <c r="BJ16" s="27"/>
    </row>
    <row r="17" spans="1:61" ht="21" customHeight="1">
      <c r="A17" s="350" t="str">
        <f>'Consolidado 2020'!F9</f>
        <v>Anual</v>
      </c>
      <c r="B17" s="350"/>
      <c r="C17" s="350"/>
      <c r="D17" s="350" t="s">
        <v>144</v>
      </c>
      <c r="E17" s="350"/>
      <c r="F17" s="350"/>
      <c r="G17" s="350"/>
      <c r="H17" s="22"/>
      <c r="BI17" s="51"/>
    </row>
    <row r="18" spans="1:8" ht="8.25" customHeight="1">
      <c r="A18" s="350"/>
      <c r="B18" s="350"/>
      <c r="C18" s="350"/>
      <c r="D18" s="350"/>
      <c r="E18" s="350"/>
      <c r="F18" s="350"/>
      <c r="G18" s="350"/>
      <c r="H18" s="22"/>
    </row>
    <row r="19" spans="1:8" ht="14.25" customHeight="1">
      <c r="A19" s="344" t="s">
        <v>58</v>
      </c>
      <c r="B19" s="344"/>
      <c r="C19" s="344"/>
      <c r="D19" s="344"/>
      <c r="E19" s="344"/>
      <c r="F19" s="344"/>
      <c r="G19" s="344"/>
      <c r="H19" s="22"/>
    </row>
    <row r="20" spans="1:8" ht="14.25" customHeight="1">
      <c r="A20" s="28"/>
      <c r="B20" s="28"/>
      <c r="C20" s="28"/>
      <c r="D20" s="28"/>
      <c r="E20" s="28"/>
      <c r="F20" s="28"/>
      <c r="G20" s="28"/>
      <c r="H20" s="22"/>
    </row>
    <row r="21" spans="2:8" s="31" customFormat="1" ht="69" customHeight="1">
      <c r="B21" s="271" t="s">
        <v>60</v>
      </c>
      <c r="C21" s="272" t="s">
        <v>27</v>
      </c>
      <c r="D21" s="271" t="s">
        <v>48</v>
      </c>
      <c r="E21" s="273"/>
      <c r="F21" s="30"/>
      <c r="H21" s="22"/>
    </row>
    <row r="22" spans="2:8" s="31" customFormat="1" ht="45" customHeight="1">
      <c r="B22" s="38" t="s">
        <v>845</v>
      </c>
      <c r="C22" s="55">
        <f>+O137</f>
        <v>0.8799146965362604</v>
      </c>
      <c r="D22" s="55">
        <f>B8</f>
        <v>0.7</v>
      </c>
      <c r="E22" s="40"/>
      <c r="F22" s="41"/>
      <c r="H22" s="22"/>
    </row>
    <row r="23" spans="1:8" s="31" customFormat="1" ht="14.25" customHeight="1">
      <c r="A23" s="28"/>
      <c r="B23" s="345"/>
      <c r="C23" s="345"/>
      <c r="D23" s="42"/>
      <c r="E23" s="43"/>
      <c r="F23" s="44"/>
      <c r="H23" s="22"/>
    </row>
    <row r="24" spans="1:8" ht="14.25" customHeight="1">
      <c r="A24" s="346" t="s">
        <v>65</v>
      </c>
      <c r="B24" s="346"/>
      <c r="C24" s="346"/>
      <c r="D24" s="346"/>
      <c r="E24" s="346"/>
      <c r="F24" s="346"/>
      <c r="G24" s="346"/>
      <c r="H24" s="22"/>
    </row>
    <row r="25" spans="1:8" ht="14.25" customHeight="1">
      <c r="A25" s="347"/>
      <c r="B25" s="347"/>
      <c r="C25" s="347"/>
      <c r="D25" s="347"/>
      <c r="E25" s="347"/>
      <c r="F25" s="347"/>
      <c r="G25" s="347"/>
      <c r="H25" s="22"/>
    </row>
    <row r="26" spans="1:8" ht="307.5" customHeight="1">
      <c r="A26" s="347"/>
      <c r="B26" s="347"/>
      <c r="C26" s="347"/>
      <c r="D26" s="347"/>
      <c r="E26" s="347"/>
      <c r="F26" s="347"/>
      <c r="G26" s="347"/>
      <c r="H26" s="22"/>
    </row>
    <row r="27" spans="1:8" ht="15">
      <c r="A27" s="348" t="s">
        <v>66</v>
      </c>
      <c r="B27" s="348"/>
      <c r="C27" s="348"/>
      <c r="D27" s="348"/>
      <c r="E27" s="348"/>
      <c r="F27" s="348"/>
      <c r="G27" s="348"/>
      <c r="H27" s="346"/>
    </row>
    <row r="28" spans="1:8" s="34" customFormat="1" ht="43.5" customHeight="1">
      <c r="A28" s="271" t="s">
        <v>60</v>
      </c>
      <c r="B28" s="349" t="s">
        <v>67</v>
      </c>
      <c r="C28" s="349"/>
      <c r="D28" s="349"/>
      <c r="E28" s="349"/>
      <c r="F28" s="349"/>
      <c r="G28" s="272" t="s">
        <v>68</v>
      </c>
      <c r="H28" s="272" t="s">
        <v>69</v>
      </c>
    </row>
    <row r="29" spans="1:8" ht="409.5" customHeight="1">
      <c r="A29" s="91" t="s">
        <v>814</v>
      </c>
      <c r="B29" s="343" t="s">
        <v>841</v>
      </c>
      <c r="C29" s="343"/>
      <c r="D29" s="343"/>
      <c r="E29" s="343"/>
      <c r="F29" s="343"/>
      <c r="G29" s="36"/>
      <c r="H29" s="277" t="s">
        <v>146</v>
      </c>
    </row>
    <row r="32" spans="9:14" ht="15">
      <c r="I32" s="339" t="s">
        <v>815</v>
      </c>
      <c r="J32" s="339"/>
      <c r="K32" s="339"/>
      <c r="L32" s="339"/>
      <c r="M32" s="339"/>
      <c r="N32" s="173"/>
    </row>
    <row r="33" spans="9:14" ht="12.75" customHeight="1">
      <c r="I33" s="340" t="s">
        <v>112</v>
      </c>
      <c r="J33" s="341" t="s">
        <v>113</v>
      </c>
      <c r="K33" s="341"/>
      <c r="L33" s="341"/>
      <c r="M33" s="341"/>
      <c r="N33" s="174"/>
    </row>
    <row r="34" spans="9:17" ht="38.25">
      <c r="I34" s="340"/>
      <c r="J34" s="278" t="s">
        <v>455</v>
      </c>
      <c r="K34" s="278" t="s">
        <v>116</v>
      </c>
      <c r="L34" s="278" t="s">
        <v>303</v>
      </c>
      <c r="M34" s="278" t="s">
        <v>304</v>
      </c>
      <c r="N34" s="278" t="s">
        <v>306</v>
      </c>
      <c r="O34" s="278" t="s">
        <v>538</v>
      </c>
      <c r="P34" s="349" t="s">
        <v>842</v>
      </c>
      <c r="Q34" s="349"/>
    </row>
    <row r="35" spans="8:17" ht="51">
      <c r="H35" s="148" t="s">
        <v>816</v>
      </c>
      <c r="I35" s="193" t="s">
        <v>456</v>
      </c>
      <c r="J35" s="89">
        <v>75</v>
      </c>
      <c r="K35" s="89">
        <v>137</v>
      </c>
      <c r="L35" s="89">
        <v>10</v>
      </c>
      <c r="M35" s="89">
        <v>0</v>
      </c>
      <c r="N35" s="90">
        <f>M35+L35+K35+J35</f>
        <v>222</v>
      </c>
      <c r="O35" s="198">
        <f>(J35+K35)/N35</f>
        <v>0.954954954954955</v>
      </c>
      <c r="P35" s="381">
        <f>(L35+M35)/N35</f>
        <v>0.04504504504504504</v>
      </c>
      <c r="Q35" s="382"/>
    </row>
    <row r="36" spans="8:17" ht="25.5">
      <c r="H36" s="279"/>
      <c r="I36" s="193" t="s">
        <v>817</v>
      </c>
      <c r="J36" s="89">
        <v>43</v>
      </c>
      <c r="K36" s="89">
        <v>129</v>
      </c>
      <c r="L36" s="89">
        <v>47</v>
      </c>
      <c r="M36" s="89">
        <v>3</v>
      </c>
      <c r="N36" s="90">
        <f aca="true" t="shared" si="0" ref="N36:N65">M36+L36+K36+J36</f>
        <v>222</v>
      </c>
      <c r="O36" s="198">
        <f aca="true" t="shared" si="1" ref="O36:O99">(J36+K36)/N36</f>
        <v>0.7747747747747747</v>
      </c>
      <c r="P36" s="337">
        <f aca="true" t="shared" si="2" ref="P36:P99">(L36+M36)/N36</f>
        <v>0.22522522522522523</v>
      </c>
      <c r="Q36" s="338"/>
    </row>
    <row r="37" spans="9:17" ht="25.5">
      <c r="I37" s="193" t="s">
        <v>457</v>
      </c>
      <c r="J37" s="89">
        <v>91</v>
      </c>
      <c r="K37" s="89">
        <v>109</v>
      </c>
      <c r="L37" s="89">
        <v>20</v>
      </c>
      <c r="M37" s="89">
        <v>2</v>
      </c>
      <c r="N37" s="90">
        <f t="shared" si="0"/>
        <v>222</v>
      </c>
      <c r="O37" s="198">
        <f t="shared" si="1"/>
        <v>0.9009009009009009</v>
      </c>
      <c r="P37" s="381">
        <f t="shared" si="2"/>
        <v>0.0990990990990991</v>
      </c>
      <c r="Q37" s="382"/>
    </row>
    <row r="38" spans="9:17" ht="38.25">
      <c r="I38" s="193" t="s">
        <v>458</v>
      </c>
      <c r="J38" s="89">
        <v>113</v>
      </c>
      <c r="K38" s="89">
        <v>80</v>
      </c>
      <c r="L38" s="89">
        <v>27</v>
      </c>
      <c r="M38" s="89">
        <v>2</v>
      </c>
      <c r="N38" s="90">
        <f t="shared" si="0"/>
        <v>222</v>
      </c>
      <c r="O38" s="198">
        <f t="shared" si="1"/>
        <v>0.8693693693693694</v>
      </c>
      <c r="P38" s="381">
        <f t="shared" si="2"/>
        <v>0.13063063063063063</v>
      </c>
      <c r="Q38" s="382"/>
    </row>
    <row r="39" spans="9:17" ht="25.5">
      <c r="I39" s="193" t="s">
        <v>459</v>
      </c>
      <c r="J39" s="89">
        <v>107</v>
      </c>
      <c r="K39" s="89">
        <v>102</v>
      </c>
      <c r="L39" s="89">
        <v>13</v>
      </c>
      <c r="M39" s="89">
        <v>0</v>
      </c>
      <c r="N39" s="90">
        <f t="shared" si="0"/>
        <v>222</v>
      </c>
      <c r="O39" s="198">
        <f t="shared" si="1"/>
        <v>0.9414414414414415</v>
      </c>
      <c r="P39" s="381">
        <f t="shared" si="2"/>
        <v>0.05855855855855856</v>
      </c>
      <c r="Q39" s="382"/>
    </row>
    <row r="40" spans="9:17" ht="25.5">
      <c r="I40" s="193" t="s">
        <v>460</v>
      </c>
      <c r="J40" s="89">
        <v>88</v>
      </c>
      <c r="K40" s="89">
        <v>92</v>
      </c>
      <c r="L40" s="89">
        <v>30</v>
      </c>
      <c r="M40" s="89">
        <v>12</v>
      </c>
      <c r="N40" s="90">
        <f t="shared" si="0"/>
        <v>222</v>
      </c>
      <c r="O40" s="198">
        <f t="shared" si="1"/>
        <v>0.8108108108108109</v>
      </c>
      <c r="P40" s="381">
        <f t="shared" si="2"/>
        <v>0.1891891891891892</v>
      </c>
      <c r="Q40" s="382"/>
    </row>
    <row r="41" spans="9:17" ht="25.5">
      <c r="I41" s="193" t="s">
        <v>461</v>
      </c>
      <c r="J41" s="89">
        <v>143</v>
      </c>
      <c r="K41" s="89">
        <v>73</v>
      </c>
      <c r="L41" s="89">
        <v>6</v>
      </c>
      <c r="M41" s="89">
        <v>0</v>
      </c>
      <c r="N41" s="90">
        <f t="shared" si="0"/>
        <v>222</v>
      </c>
      <c r="O41" s="198">
        <f t="shared" si="1"/>
        <v>0.972972972972973</v>
      </c>
      <c r="P41" s="381">
        <f t="shared" si="2"/>
        <v>0.02702702702702703</v>
      </c>
      <c r="Q41" s="382"/>
    </row>
    <row r="42" spans="9:17" ht="38.25">
      <c r="I42" s="193" t="s">
        <v>462</v>
      </c>
      <c r="J42" s="89">
        <v>89</v>
      </c>
      <c r="K42" s="89">
        <v>104</v>
      </c>
      <c r="L42" s="89">
        <v>25</v>
      </c>
      <c r="M42" s="89">
        <v>4</v>
      </c>
      <c r="N42" s="90">
        <f t="shared" si="0"/>
        <v>222</v>
      </c>
      <c r="O42" s="198">
        <f t="shared" si="1"/>
        <v>0.8693693693693694</v>
      </c>
      <c r="P42" s="381">
        <f t="shared" si="2"/>
        <v>0.13063063063063063</v>
      </c>
      <c r="Q42" s="382"/>
    </row>
    <row r="43" spans="9:17" ht="25.5">
      <c r="I43" s="193" t="s">
        <v>468</v>
      </c>
      <c r="J43" s="89">
        <v>116</v>
      </c>
      <c r="K43" s="89">
        <v>73</v>
      </c>
      <c r="L43" s="89">
        <v>27</v>
      </c>
      <c r="M43" s="89">
        <v>6</v>
      </c>
      <c r="N43" s="90">
        <f t="shared" si="0"/>
        <v>222</v>
      </c>
      <c r="O43" s="198">
        <f t="shared" si="1"/>
        <v>0.8513513513513513</v>
      </c>
      <c r="P43" s="381">
        <f t="shared" si="2"/>
        <v>0.14864864864864866</v>
      </c>
      <c r="Q43" s="382"/>
    </row>
    <row r="44" spans="9:17" ht="25.5">
      <c r="I44" s="193" t="s">
        <v>463</v>
      </c>
      <c r="J44" s="89">
        <v>87</v>
      </c>
      <c r="K44" s="89">
        <v>98</v>
      </c>
      <c r="L44" s="89">
        <v>27</v>
      </c>
      <c r="M44" s="89">
        <v>10</v>
      </c>
      <c r="N44" s="90">
        <f t="shared" si="0"/>
        <v>222</v>
      </c>
      <c r="O44" s="198">
        <f t="shared" si="1"/>
        <v>0.8333333333333334</v>
      </c>
      <c r="P44" s="381">
        <f t="shared" si="2"/>
        <v>0.16666666666666666</v>
      </c>
      <c r="Q44" s="382"/>
    </row>
    <row r="45" spans="9:17" ht="25.5">
      <c r="I45" s="193" t="s">
        <v>818</v>
      </c>
      <c r="J45" s="89">
        <v>112</v>
      </c>
      <c r="K45" s="89">
        <v>86</v>
      </c>
      <c r="L45" s="89">
        <v>23</v>
      </c>
      <c r="M45" s="89">
        <v>1</v>
      </c>
      <c r="N45" s="90">
        <f t="shared" si="0"/>
        <v>222</v>
      </c>
      <c r="O45" s="198">
        <f t="shared" si="1"/>
        <v>0.8918918918918919</v>
      </c>
      <c r="P45" s="381">
        <f t="shared" si="2"/>
        <v>0.10810810810810811</v>
      </c>
      <c r="Q45" s="382"/>
    </row>
    <row r="46" spans="9:17" ht="25.5">
      <c r="I46" s="193" t="s">
        <v>819</v>
      </c>
      <c r="J46" s="89">
        <v>91</v>
      </c>
      <c r="K46" s="89">
        <v>91</v>
      </c>
      <c r="L46" s="89">
        <v>33</v>
      </c>
      <c r="M46" s="89">
        <v>7</v>
      </c>
      <c r="N46" s="90">
        <f t="shared" si="0"/>
        <v>222</v>
      </c>
      <c r="O46" s="198">
        <f t="shared" si="1"/>
        <v>0.8198198198198198</v>
      </c>
      <c r="P46" s="381">
        <f t="shared" si="2"/>
        <v>0.18018018018018017</v>
      </c>
      <c r="Q46" s="382"/>
    </row>
    <row r="47" spans="9:17" ht="25.5">
      <c r="I47" s="193" t="s">
        <v>820</v>
      </c>
      <c r="J47" s="89">
        <v>56</v>
      </c>
      <c r="K47" s="89">
        <v>108</v>
      </c>
      <c r="L47" s="89">
        <v>42</v>
      </c>
      <c r="M47" s="89">
        <v>16</v>
      </c>
      <c r="N47" s="90">
        <f t="shared" si="0"/>
        <v>222</v>
      </c>
      <c r="O47" s="198">
        <f t="shared" si="1"/>
        <v>0.7387387387387387</v>
      </c>
      <c r="P47" s="337">
        <f t="shared" si="2"/>
        <v>0.26126126126126126</v>
      </c>
      <c r="Q47" s="338"/>
    </row>
    <row r="48" spans="9:17" ht="38.25">
      <c r="I48" s="193" t="s">
        <v>466</v>
      </c>
      <c r="J48" s="89">
        <v>61</v>
      </c>
      <c r="K48" s="89">
        <v>101</v>
      </c>
      <c r="L48" s="89">
        <v>47</v>
      </c>
      <c r="M48" s="89">
        <v>13</v>
      </c>
      <c r="N48" s="90">
        <f t="shared" si="0"/>
        <v>222</v>
      </c>
      <c r="O48" s="198">
        <f t="shared" si="1"/>
        <v>0.7297297297297297</v>
      </c>
      <c r="P48" s="337">
        <f t="shared" si="2"/>
        <v>0.2702702702702703</v>
      </c>
      <c r="Q48" s="338"/>
    </row>
    <row r="49" spans="9:17" ht="38.25">
      <c r="I49" s="193" t="s">
        <v>467</v>
      </c>
      <c r="J49" s="89">
        <v>59</v>
      </c>
      <c r="K49" s="89">
        <v>106</v>
      </c>
      <c r="L49" s="89">
        <v>42</v>
      </c>
      <c r="M49" s="89">
        <v>15</v>
      </c>
      <c r="N49" s="90">
        <f t="shared" si="0"/>
        <v>222</v>
      </c>
      <c r="O49" s="198">
        <f t="shared" si="1"/>
        <v>0.7432432432432432</v>
      </c>
      <c r="P49" s="337">
        <f t="shared" si="2"/>
        <v>0.25675675675675674</v>
      </c>
      <c r="Q49" s="338"/>
    </row>
    <row r="50" spans="9:17" ht="25.5">
      <c r="I50" s="193" t="s">
        <v>469</v>
      </c>
      <c r="J50" s="89">
        <v>75</v>
      </c>
      <c r="K50" s="89">
        <v>112</v>
      </c>
      <c r="L50" s="89">
        <v>29</v>
      </c>
      <c r="M50" s="89">
        <v>6</v>
      </c>
      <c r="N50" s="90">
        <f t="shared" si="0"/>
        <v>222</v>
      </c>
      <c r="O50" s="198">
        <f t="shared" si="1"/>
        <v>0.8423423423423423</v>
      </c>
      <c r="P50" s="381">
        <f t="shared" si="2"/>
        <v>0.15765765765765766</v>
      </c>
      <c r="Q50" s="382"/>
    </row>
    <row r="51" spans="9:17" ht="25.5">
      <c r="I51" s="193" t="s">
        <v>470</v>
      </c>
      <c r="J51" s="89">
        <v>129</v>
      </c>
      <c r="K51" s="89">
        <v>77</v>
      </c>
      <c r="L51" s="89">
        <v>10</v>
      </c>
      <c r="M51" s="89">
        <v>6</v>
      </c>
      <c r="N51" s="90">
        <f t="shared" si="0"/>
        <v>222</v>
      </c>
      <c r="O51" s="198">
        <f t="shared" si="1"/>
        <v>0.9279279279279279</v>
      </c>
      <c r="P51" s="381">
        <f t="shared" si="2"/>
        <v>0.07207207207207207</v>
      </c>
      <c r="Q51" s="382"/>
    </row>
    <row r="52" spans="9:17" ht="25.5">
      <c r="I52" s="193" t="s">
        <v>471</v>
      </c>
      <c r="J52" s="280">
        <v>67</v>
      </c>
      <c r="K52" s="280">
        <v>121</v>
      </c>
      <c r="L52" s="280">
        <v>29</v>
      </c>
      <c r="M52" s="280">
        <v>5</v>
      </c>
      <c r="N52" s="90">
        <f t="shared" si="0"/>
        <v>222</v>
      </c>
      <c r="O52" s="198">
        <f t="shared" si="1"/>
        <v>0.8468468468468469</v>
      </c>
      <c r="P52" s="381">
        <f t="shared" si="2"/>
        <v>0.15315315315315314</v>
      </c>
      <c r="Q52" s="382"/>
    </row>
    <row r="53" spans="9:17" ht="25.5">
      <c r="I53" s="193" t="s">
        <v>472</v>
      </c>
      <c r="J53" s="280">
        <v>62</v>
      </c>
      <c r="K53" s="280">
        <v>106</v>
      </c>
      <c r="L53" s="280">
        <v>37</v>
      </c>
      <c r="M53" s="280">
        <v>17</v>
      </c>
      <c r="N53" s="90">
        <f t="shared" si="0"/>
        <v>222</v>
      </c>
      <c r="O53" s="198">
        <f t="shared" si="1"/>
        <v>0.7567567567567568</v>
      </c>
      <c r="P53" s="337">
        <f t="shared" si="2"/>
        <v>0.24324324324324326</v>
      </c>
      <c r="Q53" s="338"/>
    </row>
    <row r="54" spans="9:17" ht="25.5">
      <c r="I54" s="193" t="s">
        <v>474</v>
      </c>
      <c r="J54" s="280">
        <v>81</v>
      </c>
      <c r="K54" s="280">
        <v>123</v>
      </c>
      <c r="L54" s="280">
        <v>16</v>
      </c>
      <c r="M54" s="280">
        <v>2</v>
      </c>
      <c r="N54" s="90">
        <f t="shared" si="0"/>
        <v>222</v>
      </c>
      <c r="O54" s="198">
        <f t="shared" si="1"/>
        <v>0.918918918918919</v>
      </c>
      <c r="P54" s="381">
        <f t="shared" si="2"/>
        <v>0.08108108108108109</v>
      </c>
      <c r="Q54" s="382"/>
    </row>
    <row r="55" spans="9:17" ht="25.5">
      <c r="I55" s="193" t="s">
        <v>475</v>
      </c>
      <c r="J55" s="280">
        <v>99</v>
      </c>
      <c r="K55" s="280">
        <v>111</v>
      </c>
      <c r="L55" s="280">
        <v>12</v>
      </c>
      <c r="M55" s="280">
        <v>0</v>
      </c>
      <c r="N55" s="90">
        <f t="shared" si="0"/>
        <v>222</v>
      </c>
      <c r="O55" s="198">
        <f t="shared" si="1"/>
        <v>0.9459459459459459</v>
      </c>
      <c r="P55" s="381">
        <f t="shared" si="2"/>
        <v>0.05405405405405406</v>
      </c>
      <c r="Q55" s="382"/>
    </row>
    <row r="56" spans="9:17" ht="25.5">
      <c r="I56" s="193" t="s">
        <v>476</v>
      </c>
      <c r="J56" s="280">
        <v>91</v>
      </c>
      <c r="K56" s="280">
        <v>100</v>
      </c>
      <c r="L56" s="280">
        <v>24</v>
      </c>
      <c r="M56" s="280">
        <v>7</v>
      </c>
      <c r="N56" s="90">
        <f t="shared" si="0"/>
        <v>222</v>
      </c>
      <c r="O56" s="198">
        <f t="shared" si="1"/>
        <v>0.8603603603603603</v>
      </c>
      <c r="P56" s="381">
        <f t="shared" si="2"/>
        <v>0.13963963963963963</v>
      </c>
      <c r="Q56" s="382"/>
    </row>
    <row r="57" spans="9:17" ht="25.5">
      <c r="I57" s="193" t="s">
        <v>481</v>
      </c>
      <c r="J57" s="280">
        <v>86</v>
      </c>
      <c r="K57" s="280">
        <v>92</v>
      </c>
      <c r="L57" s="280">
        <v>26</v>
      </c>
      <c r="M57" s="280">
        <v>18</v>
      </c>
      <c r="N57" s="90">
        <f t="shared" si="0"/>
        <v>222</v>
      </c>
      <c r="O57" s="198">
        <f t="shared" si="1"/>
        <v>0.8018018018018018</v>
      </c>
      <c r="P57" s="337">
        <f t="shared" si="2"/>
        <v>0.1981981981981982</v>
      </c>
      <c r="Q57" s="338"/>
    </row>
    <row r="58" spans="9:17" ht="25.5">
      <c r="I58" s="193" t="s">
        <v>477</v>
      </c>
      <c r="J58" s="280">
        <v>76</v>
      </c>
      <c r="K58" s="280">
        <v>99</v>
      </c>
      <c r="L58" s="280">
        <v>41</v>
      </c>
      <c r="M58" s="280">
        <v>6</v>
      </c>
      <c r="N58" s="90">
        <f t="shared" si="0"/>
        <v>222</v>
      </c>
      <c r="O58" s="198">
        <f t="shared" si="1"/>
        <v>0.7882882882882883</v>
      </c>
      <c r="P58" s="337">
        <f t="shared" si="2"/>
        <v>0.21171171171171171</v>
      </c>
      <c r="Q58" s="338"/>
    </row>
    <row r="59" spans="9:17" ht="25.5">
      <c r="I59" s="193" t="s">
        <v>479</v>
      </c>
      <c r="J59" s="280">
        <v>128</v>
      </c>
      <c r="K59" s="280">
        <v>87</v>
      </c>
      <c r="L59" s="280">
        <v>6</v>
      </c>
      <c r="M59" s="280">
        <v>1</v>
      </c>
      <c r="N59" s="90">
        <f t="shared" si="0"/>
        <v>222</v>
      </c>
      <c r="O59" s="198">
        <f t="shared" si="1"/>
        <v>0.9684684684684685</v>
      </c>
      <c r="P59" s="381">
        <f t="shared" si="2"/>
        <v>0.03153153153153153</v>
      </c>
      <c r="Q59" s="382"/>
    </row>
    <row r="60" spans="9:17" ht="25.5">
      <c r="I60" s="193" t="s">
        <v>482</v>
      </c>
      <c r="J60" s="280">
        <v>175</v>
      </c>
      <c r="K60" s="280">
        <v>45</v>
      </c>
      <c r="L60" s="280">
        <v>2</v>
      </c>
      <c r="M60" s="280">
        <v>0</v>
      </c>
      <c r="N60" s="90">
        <f t="shared" si="0"/>
        <v>222</v>
      </c>
      <c r="O60" s="198">
        <f t="shared" si="1"/>
        <v>0.990990990990991</v>
      </c>
      <c r="P60" s="381">
        <f t="shared" si="2"/>
        <v>0.009009009009009009</v>
      </c>
      <c r="Q60" s="382"/>
    </row>
    <row r="61" spans="9:17" ht="25.5">
      <c r="I61" s="193" t="s">
        <v>483</v>
      </c>
      <c r="J61" s="280">
        <v>138</v>
      </c>
      <c r="K61" s="280">
        <v>73</v>
      </c>
      <c r="L61" s="280">
        <v>7</v>
      </c>
      <c r="M61" s="280">
        <v>4</v>
      </c>
      <c r="N61" s="90">
        <f t="shared" si="0"/>
        <v>222</v>
      </c>
      <c r="O61" s="198">
        <f t="shared" si="1"/>
        <v>0.9504504504504504</v>
      </c>
      <c r="P61" s="381">
        <f t="shared" si="2"/>
        <v>0.04954954954954955</v>
      </c>
      <c r="Q61" s="382"/>
    </row>
    <row r="62" spans="9:17" ht="25.5">
      <c r="I62" s="193" t="s">
        <v>821</v>
      </c>
      <c r="J62" s="280">
        <v>86</v>
      </c>
      <c r="K62" s="280">
        <v>110</v>
      </c>
      <c r="L62" s="280">
        <v>22</v>
      </c>
      <c r="M62" s="280">
        <v>4</v>
      </c>
      <c r="N62" s="90">
        <f t="shared" si="0"/>
        <v>222</v>
      </c>
      <c r="O62" s="198">
        <f t="shared" si="1"/>
        <v>0.8828828828828829</v>
      </c>
      <c r="P62" s="381">
        <f t="shared" si="2"/>
        <v>0.11711711711711711</v>
      </c>
      <c r="Q62" s="382"/>
    </row>
    <row r="63" spans="9:17" ht="25.5">
      <c r="I63" s="193" t="s">
        <v>485</v>
      </c>
      <c r="J63" s="280">
        <v>154</v>
      </c>
      <c r="K63" s="280">
        <v>63</v>
      </c>
      <c r="L63" s="280">
        <v>3</v>
      </c>
      <c r="M63" s="280">
        <v>2</v>
      </c>
      <c r="N63" s="90">
        <f t="shared" si="0"/>
        <v>222</v>
      </c>
      <c r="O63" s="198">
        <f t="shared" si="1"/>
        <v>0.9774774774774775</v>
      </c>
      <c r="P63" s="381">
        <f t="shared" si="2"/>
        <v>0.02252252252252252</v>
      </c>
      <c r="Q63" s="382"/>
    </row>
    <row r="64" spans="9:17" ht="25.5">
      <c r="I64" s="193" t="s">
        <v>487</v>
      </c>
      <c r="J64" s="280">
        <v>161</v>
      </c>
      <c r="K64" s="280">
        <v>56</v>
      </c>
      <c r="L64" s="280">
        <v>5</v>
      </c>
      <c r="M64" s="280">
        <v>0</v>
      </c>
      <c r="N64" s="90">
        <f t="shared" si="0"/>
        <v>222</v>
      </c>
      <c r="O64" s="198">
        <f t="shared" si="1"/>
        <v>0.9774774774774775</v>
      </c>
      <c r="P64" s="381">
        <f t="shared" si="2"/>
        <v>0.02252252252252252</v>
      </c>
      <c r="Q64" s="382"/>
    </row>
    <row r="65" spans="9:17" ht="25.5">
      <c r="I65" s="193" t="s">
        <v>822</v>
      </c>
      <c r="J65" s="280">
        <v>104</v>
      </c>
      <c r="K65" s="280">
        <v>77</v>
      </c>
      <c r="L65" s="280">
        <v>19</v>
      </c>
      <c r="M65" s="280">
        <v>22</v>
      </c>
      <c r="N65" s="90">
        <f t="shared" si="0"/>
        <v>222</v>
      </c>
      <c r="O65" s="198">
        <f t="shared" si="1"/>
        <v>0.8153153153153153</v>
      </c>
      <c r="P65" s="381">
        <f t="shared" si="2"/>
        <v>0.18468468468468469</v>
      </c>
      <c r="Q65" s="382"/>
    </row>
    <row r="66" spans="8:17" ht="38.25">
      <c r="H66" s="148" t="s">
        <v>371</v>
      </c>
      <c r="I66" s="193" t="s">
        <v>823</v>
      </c>
      <c r="J66" s="280">
        <v>97</v>
      </c>
      <c r="K66" s="280">
        <v>45</v>
      </c>
      <c r="L66" s="280">
        <v>5</v>
      </c>
      <c r="M66" s="280">
        <v>0</v>
      </c>
      <c r="N66" s="90">
        <f>M66+L66+K66+J66</f>
        <v>147</v>
      </c>
      <c r="O66" s="198">
        <f t="shared" si="1"/>
        <v>0.9659863945578231</v>
      </c>
      <c r="P66" s="381">
        <f t="shared" si="2"/>
        <v>0.034013605442176874</v>
      </c>
      <c r="Q66" s="382"/>
    </row>
    <row r="67" spans="9:17" ht="25.5">
      <c r="I67" s="193" t="s">
        <v>824</v>
      </c>
      <c r="J67" s="280">
        <v>111</v>
      </c>
      <c r="K67" s="280">
        <v>35</v>
      </c>
      <c r="L67" s="280">
        <v>1</v>
      </c>
      <c r="M67" s="280">
        <v>0</v>
      </c>
      <c r="N67" s="90">
        <f aca="true" t="shared" si="3" ref="N67:N78">M67+L67+K67+J67</f>
        <v>147</v>
      </c>
      <c r="O67" s="198">
        <f t="shared" si="1"/>
        <v>0.9931972789115646</v>
      </c>
      <c r="P67" s="381">
        <f t="shared" si="2"/>
        <v>0.006802721088435374</v>
      </c>
      <c r="Q67" s="382"/>
    </row>
    <row r="68" spans="9:17" ht="38.25">
      <c r="I68" s="193" t="s">
        <v>825</v>
      </c>
      <c r="J68" s="280">
        <v>90</v>
      </c>
      <c r="K68" s="280">
        <v>53</v>
      </c>
      <c r="L68" s="280">
        <v>4</v>
      </c>
      <c r="M68" s="280">
        <v>0</v>
      </c>
      <c r="N68" s="90">
        <f t="shared" si="3"/>
        <v>147</v>
      </c>
      <c r="O68" s="198">
        <f t="shared" si="1"/>
        <v>0.9727891156462585</v>
      </c>
      <c r="P68" s="381">
        <f t="shared" si="2"/>
        <v>0.027210884353741496</v>
      </c>
      <c r="Q68" s="382"/>
    </row>
    <row r="69" spans="9:17" ht="38.25">
      <c r="I69" s="193" t="s">
        <v>826</v>
      </c>
      <c r="J69" s="280">
        <v>82</v>
      </c>
      <c r="K69" s="280">
        <v>45</v>
      </c>
      <c r="L69" s="280">
        <v>19</v>
      </c>
      <c r="M69" s="280">
        <v>1</v>
      </c>
      <c r="N69" s="90">
        <f t="shared" si="3"/>
        <v>147</v>
      </c>
      <c r="O69" s="198">
        <f t="shared" si="1"/>
        <v>0.8639455782312925</v>
      </c>
      <c r="P69" s="381">
        <f t="shared" si="2"/>
        <v>0.1360544217687075</v>
      </c>
      <c r="Q69" s="382"/>
    </row>
    <row r="70" spans="9:17" ht="25.5">
      <c r="I70" s="193" t="s">
        <v>827</v>
      </c>
      <c r="J70" s="280">
        <v>118</v>
      </c>
      <c r="K70" s="280">
        <v>26</v>
      </c>
      <c r="L70" s="280">
        <v>2</v>
      </c>
      <c r="M70" s="280">
        <v>1</v>
      </c>
      <c r="N70" s="90">
        <f t="shared" si="3"/>
        <v>147</v>
      </c>
      <c r="O70" s="198">
        <f t="shared" si="1"/>
        <v>0.9795918367346939</v>
      </c>
      <c r="P70" s="381">
        <f t="shared" si="2"/>
        <v>0.02040816326530612</v>
      </c>
      <c r="Q70" s="382"/>
    </row>
    <row r="71" spans="9:17" ht="25.5">
      <c r="I71" s="193" t="s">
        <v>828</v>
      </c>
      <c r="J71" s="280">
        <v>86</v>
      </c>
      <c r="K71" s="280">
        <v>48</v>
      </c>
      <c r="L71" s="280">
        <v>10</v>
      </c>
      <c r="M71" s="280">
        <v>3</v>
      </c>
      <c r="N71" s="90">
        <f t="shared" si="3"/>
        <v>147</v>
      </c>
      <c r="O71" s="198">
        <f t="shared" si="1"/>
        <v>0.9115646258503401</v>
      </c>
      <c r="P71" s="381">
        <f t="shared" si="2"/>
        <v>0.08843537414965986</v>
      </c>
      <c r="Q71" s="382"/>
    </row>
    <row r="72" spans="9:17" ht="25.5">
      <c r="I72" s="193" t="s">
        <v>829</v>
      </c>
      <c r="J72" s="280">
        <v>51</v>
      </c>
      <c r="K72" s="280">
        <v>75</v>
      </c>
      <c r="L72" s="280">
        <v>21</v>
      </c>
      <c r="M72" s="280">
        <v>0</v>
      </c>
      <c r="N72" s="90">
        <f t="shared" si="3"/>
        <v>147</v>
      </c>
      <c r="O72" s="198">
        <f t="shared" si="1"/>
        <v>0.8571428571428571</v>
      </c>
      <c r="P72" s="381">
        <f t="shared" si="2"/>
        <v>0.14285714285714285</v>
      </c>
      <c r="Q72" s="382"/>
    </row>
    <row r="73" spans="9:17" ht="25.5">
      <c r="I73" s="193" t="s">
        <v>830</v>
      </c>
      <c r="J73" s="280">
        <v>113</v>
      </c>
      <c r="K73" s="280">
        <v>31</v>
      </c>
      <c r="L73" s="280">
        <v>3</v>
      </c>
      <c r="M73" s="280">
        <v>0</v>
      </c>
      <c r="N73" s="90">
        <f t="shared" si="3"/>
        <v>147</v>
      </c>
      <c r="O73" s="198">
        <f t="shared" si="1"/>
        <v>0.9795918367346939</v>
      </c>
      <c r="P73" s="381">
        <f t="shared" si="2"/>
        <v>0.02040816326530612</v>
      </c>
      <c r="Q73" s="382"/>
    </row>
    <row r="74" spans="9:17" ht="25.5">
      <c r="I74" s="193" t="s">
        <v>831</v>
      </c>
      <c r="J74" s="280">
        <v>116</v>
      </c>
      <c r="K74" s="280">
        <v>30</v>
      </c>
      <c r="L74" s="280">
        <v>1</v>
      </c>
      <c r="M74" s="280">
        <v>0</v>
      </c>
      <c r="N74" s="90">
        <f t="shared" si="3"/>
        <v>147</v>
      </c>
      <c r="O74" s="198">
        <f t="shared" si="1"/>
        <v>0.9931972789115646</v>
      </c>
      <c r="P74" s="381">
        <f t="shared" si="2"/>
        <v>0.006802721088435374</v>
      </c>
      <c r="Q74" s="382"/>
    </row>
    <row r="75" spans="9:17" ht="25.5">
      <c r="I75" s="193" t="s">
        <v>832</v>
      </c>
      <c r="J75" s="280">
        <v>67</v>
      </c>
      <c r="K75" s="280">
        <v>71</v>
      </c>
      <c r="L75" s="280">
        <v>8</v>
      </c>
      <c r="M75" s="280">
        <v>1</v>
      </c>
      <c r="N75" s="90">
        <f t="shared" si="3"/>
        <v>147</v>
      </c>
      <c r="O75" s="198">
        <f t="shared" si="1"/>
        <v>0.9387755102040817</v>
      </c>
      <c r="P75" s="381">
        <f t="shared" si="2"/>
        <v>0.061224489795918366</v>
      </c>
      <c r="Q75" s="382"/>
    </row>
    <row r="76" spans="9:17" ht="25.5">
      <c r="I76" s="193" t="s">
        <v>833</v>
      </c>
      <c r="J76" s="280">
        <v>67</v>
      </c>
      <c r="K76" s="280">
        <v>64</v>
      </c>
      <c r="L76" s="280">
        <v>13</v>
      </c>
      <c r="M76" s="280">
        <v>3</v>
      </c>
      <c r="N76" s="90">
        <f t="shared" si="3"/>
        <v>147</v>
      </c>
      <c r="O76" s="198">
        <f t="shared" si="1"/>
        <v>0.891156462585034</v>
      </c>
      <c r="P76" s="381">
        <f t="shared" si="2"/>
        <v>0.10884353741496598</v>
      </c>
      <c r="Q76" s="382"/>
    </row>
    <row r="77" spans="9:17" ht="25.5">
      <c r="I77" s="193" t="s">
        <v>834</v>
      </c>
      <c r="J77" s="280">
        <v>110</v>
      </c>
      <c r="K77" s="280">
        <v>35</v>
      </c>
      <c r="L77" s="280">
        <v>2</v>
      </c>
      <c r="M77" s="280">
        <v>0</v>
      </c>
      <c r="N77" s="90">
        <f t="shared" si="3"/>
        <v>147</v>
      </c>
      <c r="O77" s="198">
        <f t="shared" si="1"/>
        <v>0.9863945578231292</v>
      </c>
      <c r="P77" s="381">
        <f t="shared" si="2"/>
        <v>0.013605442176870748</v>
      </c>
      <c r="Q77" s="382"/>
    </row>
    <row r="78" spans="9:17" ht="25.5">
      <c r="I78" s="193" t="s">
        <v>835</v>
      </c>
      <c r="J78" s="280">
        <v>113</v>
      </c>
      <c r="K78" s="280">
        <v>30</v>
      </c>
      <c r="L78" s="280">
        <v>2</v>
      </c>
      <c r="M78" s="280">
        <v>2</v>
      </c>
      <c r="N78" s="90">
        <f t="shared" si="3"/>
        <v>147</v>
      </c>
      <c r="O78" s="198">
        <f t="shared" si="1"/>
        <v>0.9727891156462585</v>
      </c>
      <c r="P78" s="381">
        <f t="shared" si="2"/>
        <v>0.027210884353741496</v>
      </c>
      <c r="Q78" s="382"/>
    </row>
    <row r="79" spans="8:17" ht="89.25">
      <c r="H79" s="148" t="s">
        <v>836</v>
      </c>
      <c r="I79" s="193" t="s">
        <v>456</v>
      </c>
      <c r="J79" s="280">
        <v>29</v>
      </c>
      <c r="K79" s="280">
        <v>29</v>
      </c>
      <c r="L79" s="280">
        <v>1</v>
      </c>
      <c r="M79" s="280">
        <v>0</v>
      </c>
      <c r="N79" s="90">
        <f>J79+K79+L79+M79</f>
        <v>59</v>
      </c>
      <c r="O79" s="198">
        <f t="shared" si="1"/>
        <v>0.9830508474576272</v>
      </c>
      <c r="P79" s="381">
        <f t="shared" si="2"/>
        <v>0.01694915254237288</v>
      </c>
      <c r="Q79" s="382"/>
    </row>
    <row r="80" spans="8:17" ht="25.5">
      <c r="H80" s="279"/>
      <c r="I80" s="193" t="s">
        <v>817</v>
      </c>
      <c r="J80" s="280">
        <v>25</v>
      </c>
      <c r="K80" s="280">
        <v>32</v>
      </c>
      <c r="L80" s="280">
        <v>2</v>
      </c>
      <c r="M80" s="280">
        <v>0</v>
      </c>
      <c r="N80" s="90">
        <f aca="true" t="shared" si="4" ref="N80:N113">J80+K80+L80+M80</f>
        <v>59</v>
      </c>
      <c r="O80" s="198">
        <f t="shared" si="1"/>
        <v>0.9661016949152542</v>
      </c>
      <c r="P80" s="381">
        <f t="shared" si="2"/>
        <v>0.03389830508474576</v>
      </c>
      <c r="Q80" s="382"/>
    </row>
    <row r="81" spans="9:17" ht="25.5">
      <c r="I81" s="194" t="s">
        <v>489</v>
      </c>
      <c r="J81" s="280">
        <v>9</v>
      </c>
      <c r="K81" s="280">
        <v>28</v>
      </c>
      <c r="L81" s="280">
        <v>15</v>
      </c>
      <c r="M81" s="280">
        <v>7</v>
      </c>
      <c r="N81" s="90">
        <f t="shared" si="4"/>
        <v>59</v>
      </c>
      <c r="O81" s="281">
        <f t="shared" si="1"/>
        <v>0.6271186440677966</v>
      </c>
      <c r="P81" s="385">
        <f t="shared" si="2"/>
        <v>0.3728813559322034</v>
      </c>
      <c r="Q81" s="386"/>
    </row>
    <row r="82" spans="9:17" ht="25.5">
      <c r="I82" s="193" t="s">
        <v>490</v>
      </c>
      <c r="J82" s="280">
        <v>22</v>
      </c>
      <c r="K82" s="280">
        <v>29</v>
      </c>
      <c r="L82" s="280">
        <v>5</v>
      </c>
      <c r="M82" s="280">
        <v>3</v>
      </c>
      <c r="N82" s="90">
        <f t="shared" si="4"/>
        <v>59</v>
      </c>
      <c r="O82" s="198">
        <f t="shared" si="1"/>
        <v>0.864406779661017</v>
      </c>
      <c r="P82" s="381">
        <f t="shared" si="2"/>
        <v>0.13559322033898305</v>
      </c>
      <c r="Q82" s="382"/>
    </row>
    <row r="83" spans="9:17" ht="25.5">
      <c r="I83" s="193" t="s">
        <v>461</v>
      </c>
      <c r="J83" s="280">
        <v>28</v>
      </c>
      <c r="K83" s="280">
        <v>25</v>
      </c>
      <c r="L83" s="280">
        <v>6</v>
      </c>
      <c r="M83" s="280">
        <v>0</v>
      </c>
      <c r="N83" s="90">
        <f t="shared" si="4"/>
        <v>59</v>
      </c>
      <c r="O83" s="198">
        <f t="shared" si="1"/>
        <v>0.8983050847457628</v>
      </c>
      <c r="P83" s="381">
        <f t="shared" si="2"/>
        <v>0.1016949152542373</v>
      </c>
      <c r="Q83" s="382"/>
    </row>
    <row r="84" spans="9:17" ht="38.25">
      <c r="I84" s="193" t="s">
        <v>491</v>
      </c>
      <c r="J84" s="280">
        <v>19</v>
      </c>
      <c r="K84" s="280">
        <v>32</v>
      </c>
      <c r="L84" s="280">
        <v>8</v>
      </c>
      <c r="M84" s="280">
        <v>0</v>
      </c>
      <c r="N84" s="90">
        <f t="shared" si="4"/>
        <v>59</v>
      </c>
      <c r="O84" s="198">
        <f t="shared" si="1"/>
        <v>0.864406779661017</v>
      </c>
      <c r="P84" s="381">
        <f t="shared" si="2"/>
        <v>0.13559322033898305</v>
      </c>
      <c r="Q84" s="382"/>
    </row>
    <row r="85" spans="9:17" ht="25.5">
      <c r="I85" s="193" t="s">
        <v>468</v>
      </c>
      <c r="J85" s="280">
        <v>41</v>
      </c>
      <c r="K85" s="280">
        <v>14</v>
      </c>
      <c r="L85" s="280">
        <v>4</v>
      </c>
      <c r="M85" s="280">
        <v>0</v>
      </c>
      <c r="N85" s="90">
        <f t="shared" si="4"/>
        <v>59</v>
      </c>
      <c r="O85" s="198">
        <f t="shared" si="1"/>
        <v>0.9322033898305084</v>
      </c>
      <c r="P85" s="381">
        <f t="shared" si="2"/>
        <v>0.06779661016949153</v>
      </c>
      <c r="Q85" s="382"/>
    </row>
    <row r="86" spans="9:17" ht="25.5">
      <c r="I86" s="193" t="s">
        <v>492</v>
      </c>
      <c r="J86" s="280">
        <v>17</v>
      </c>
      <c r="K86" s="280">
        <v>29</v>
      </c>
      <c r="L86" s="280">
        <v>12</v>
      </c>
      <c r="M86" s="280">
        <v>1</v>
      </c>
      <c r="N86" s="90">
        <f t="shared" si="4"/>
        <v>59</v>
      </c>
      <c r="O86" s="198">
        <f t="shared" si="1"/>
        <v>0.7796610169491526</v>
      </c>
      <c r="P86" s="337">
        <f t="shared" si="2"/>
        <v>0.22033898305084745</v>
      </c>
      <c r="Q86" s="338"/>
    </row>
    <row r="87" spans="9:17" ht="25.5">
      <c r="I87" s="193" t="s">
        <v>837</v>
      </c>
      <c r="J87" s="280">
        <v>15</v>
      </c>
      <c r="K87" s="280">
        <v>32</v>
      </c>
      <c r="L87" s="280">
        <v>9</v>
      </c>
      <c r="M87" s="280">
        <v>3</v>
      </c>
      <c r="N87" s="90">
        <f t="shared" si="4"/>
        <v>59</v>
      </c>
      <c r="O87" s="198">
        <f t="shared" si="1"/>
        <v>0.7966101694915254</v>
      </c>
      <c r="P87" s="337">
        <f t="shared" si="2"/>
        <v>0.2033898305084746</v>
      </c>
      <c r="Q87" s="338"/>
    </row>
    <row r="88" spans="9:17" ht="25.5">
      <c r="I88" s="193" t="s">
        <v>838</v>
      </c>
      <c r="J88" s="280">
        <v>14</v>
      </c>
      <c r="K88" s="280">
        <v>29</v>
      </c>
      <c r="L88" s="280">
        <v>13</v>
      </c>
      <c r="M88" s="280">
        <v>3</v>
      </c>
      <c r="N88" s="90">
        <f t="shared" si="4"/>
        <v>59</v>
      </c>
      <c r="O88" s="198">
        <f t="shared" si="1"/>
        <v>0.7288135593220338</v>
      </c>
      <c r="P88" s="337">
        <f t="shared" si="2"/>
        <v>0.2711864406779661</v>
      </c>
      <c r="Q88" s="338"/>
    </row>
    <row r="89" spans="9:17" ht="38.25">
      <c r="I89" s="193" t="s">
        <v>493</v>
      </c>
      <c r="J89" s="280">
        <v>27</v>
      </c>
      <c r="K89" s="280">
        <v>29</v>
      </c>
      <c r="L89" s="280">
        <v>3</v>
      </c>
      <c r="M89" s="280">
        <v>0</v>
      </c>
      <c r="N89" s="90">
        <f t="shared" si="4"/>
        <v>59</v>
      </c>
      <c r="O89" s="198">
        <f t="shared" si="1"/>
        <v>0.9491525423728814</v>
      </c>
      <c r="P89" s="381">
        <f t="shared" si="2"/>
        <v>0.05084745762711865</v>
      </c>
      <c r="Q89" s="382"/>
    </row>
    <row r="90" spans="9:17" ht="38.25">
      <c r="I90" s="193" t="s">
        <v>494</v>
      </c>
      <c r="J90" s="280">
        <v>15</v>
      </c>
      <c r="K90" s="280">
        <v>30</v>
      </c>
      <c r="L90" s="280">
        <v>12</v>
      </c>
      <c r="M90" s="280">
        <v>2</v>
      </c>
      <c r="N90" s="90">
        <f t="shared" si="4"/>
        <v>59</v>
      </c>
      <c r="O90" s="198">
        <f t="shared" si="1"/>
        <v>0.7627118644067796</v>
      </c>
      <c r="P90" s="337">
        <f t="shared" si="2"/>
        <v>0.23728813559322035</v>
      </c>
      <c r="Q90" s="338"/>
    </row>
    <row r="91" spans="9:17" ht="25.5">
      <c r="I91" s="193" t="s">
        <v>495</v>
      </c>
      <c r="J91" s="280">
        <v>16</v>
      </c>
      <c r="K91" s="280">
        <v>29</v>
      </c>
      <c r="L91" s="280">
        <v>14</v>
      </c>
      <c r="M91" s="280">
        <v>0</v>
      </c>
      <c r="N91" s="90">
        <f t="shared" si="4"/>
        <v>59</v>
      </c>
      <c r="O91" s="198">
        <f t="shared" si="1"/>
        <v>0.7627118644067796</v>
      </c>
      <c r="P91" s="337">
        <f t="shared" si="2"/>
        <v>0.23728813559322035</v>
      </c>
      <c r="Q91" s="338"/>
    </row>
    <row r="92" spans="9:17" ht="25.5">
      <c r="I92" s="193" t="s">
        <v>496</v>
      </c>
      <c r="J92" s="280">
        <v>15</v>
      </c>
      <c r="K92" s="280">
        <v>27</v>
      </c>
      <c r="L92" s="280">
        <v>11</v>
      </c>
      <c r="M92" s="280">
        <v>6</v>
      </c>
      <c r="N92" s="90">
        <f t="shared" si="4"/>
        <v>59</v>
      </c>
      <c r="O92" s="198">
        <f t="shared" si="1"/>
        <v>0.711864406779661</v>
      </c>
      <c r="P92" s="337">
        <f t="shared" si="2"/>
        <v>0.288135593220339</v>
      </c>
      <c r="Q92" s="338"/>
    </row>
    <row r="93" spans="9:17" ht="38.25">
      <c r="I93" s="193" t="s">
        <v>497</v>
      </c>
      <c r="J93" s="280">
        <v>15</v>
      </c>
      <c r="K93" s="280">
        <v>37</v>
      </c>
      <c r="L93" s="280">
        <v>6</v>
      </c>
      <c r="M93" s="280">
        <v>1</v>
      </c>
      <c r="N93" s="90">
        <f t="shared" si="4"/>
        <v>59</v>
      </c>
      <c r="O93" s="198">
        <f t="shared" si="1"/>
        <v>0.8813559322033898</v>
      </c>
      <c r="P93" s="381">
        <f t="shared" si="2"/>
        <v>0.11864406779661017</v>
      </c>
      <c r="Q93" s="382"/>
    </row>
    <row r="94" spans="9:17" ht="38.25">
      <c r="I94" s="193" t="s">
        <v>498</v>
      </c>
      <c r="J94" s="280">
        <v>20</v>
      </c>
      <c r="K94" s="280">
        <v>28</v>
      </c>
      <c r="L94" s="280">
        <v>10</v>
      </c>
      <c r="M94" s="280">
        <v>1</v>
      </c>
      <c r="N94" s="90">
        <f t="shared" si="4"/>
        <v>59</v>
      </c>
      <c r="O94" s="198">
        <f t="shared" si="1"/>
        <v>0.8135593220338984</v>
      </c>
      <c r="P94" s="381">
        <f t="shared" si="2"/>
        <v>0.1864406779661017</v>
      </c>
      <c r="Q94" s="382"/>
    </row>
    <row r="95" spans="9:17" ht="25.5">
      <c r="I95" s="193" t="s">
        <v>499</v>
      </c>
      <c r="J95" s="280">
        <v>12</v>
      </c>
      <c r="K95" s="280">
        <v>35</v>
      </c>
      <c r="L95" s="280">
        <v>10</v>
      </c>
      <c r="M95" s="280">
        <v>2</v>
      </c>
      <c r="N95" s="90">
        <f t="shared" si="4"/>
        <v>59</v>
      </c>
      <c r="O95" s="198">
        <f t="shared" si="1"/>
        <v>0.7966101694915254</v>
      </c>
      <c r="P95" s="337">
        <f t="shared" si="2"/>
        <v>0.2033898305084746</v>
      </c>
      <c r="Q95" s="338"/>
    </row>
    <row r="96" spans="9:17" ht="25.5">
      <c r="I96" s="193" t="s">
        <v>500</v>
      </c>
      <c r="J96" s="280">
        <v>20</v>
      </c>
      <c r="K96" s="280">
        <v>30</v>
      </c>
      <c r="L96" s="280">
        <v>9</v>
      </c>
      <c r="M96" s="280">
        <v>0</v>
      </c>
      <c r="N96" s="90">
        <f t="shared" si="4"/>
        <v>59</v>
      </c>
      <c r="O96" s="198">
        <f t="shared" si="1"/>
        <v>0.847457627118644</v>
      </c>
      <c r="P96" s="381">
        <f t="shared" si="2"/>
        <v>0.15254237288135594</v>
      </c>
      <c r="Q96" s="382"/>
    </row>
    <row r="97" spans="9:17" ht="38.25">
      <c r="I97" s="193" t="s">
        <v>501</v>
      </c>
      <c r="J97" s="280">
        <v>22</v>
      </c>
      <c r="K97" s="280">
        <v>35</v>
      </c>
      <c r="L97" s="280">
        <v>2</v>
      </c>
      <c r="M97" s="280">
        <v>0</v>
      </c>
      <c r="N97" s="90">
        <f t="shared" si="4"/>
        <v>59</v>
      </c>
      <c r="O97" s="198">
        <f t="shared" si="1"/>
        <v>0.9661016949152542</v>
      </c>
      <c r="P97" s="381">
        <f t="shared" si="2"/>
        <v>0.03389830508474576</v>
      </c>
      <c r="Q97" s="382"/>
    </row>
    <row r="98" spans="9:17" ht="25.5">
      <c r="I98" s="193" t="s">
        <v>502</v>
      </c>
      <c r="J98" s="280">
        <v>20</v>
      </c>
      <c r="K98" s="280">
        <v>27</v>
      </c>
      <c r="L98" s="280">
        <v>11</v>
      </c>
      <c r="M98" s="280">
        <v>1</v>
      </c>
      <c r="N98" s="90">
        <f t="shared" si="4"/>
        <v>59</v>
      </c>
      <c r="O98" s="198">
        <f t="shared" si="1"/>
        <v>0.7966101694915254</v>
      </c>
      <c r="P98" s="337">
        <f t="shared" si="2"/>
        <v>0.2033898305084746</v>
      </c>
      <c r="Q98" s="338"/>
    </row>
    <row r="99" spans="9:17" ht="15">
      <c r="I99" s="193" t="s">
        <v>331</v>
      </c>
      <c r="J99" s="280">
        <v>45</v>
      </c>
      <c r="K99" s="280">
        <v>13</v>
      </c>
      <c r="L99" s="280">
        <v>1</v>
      </c>
      <c r="M99" s="280">
        <v>0</v>
      </c>
      <c r="N99" s="90">
        <f t="shared" si="4"/>
        <v>59</v>
      </c>
      <c r="O99" s="198">
        <f t="shared" si="1"/>
        <v>0.9830508474576272</v>
      </c>
      <c r="P99" s="381">
        <f t="shared" si="2"/>
        <v>0.01694915254237288</v>
      </c>
      <c r="Q99" s="382"/>
    </row>
    <row r="100" spans="9:17" ht="25.5">
      <c r="I100" s="193" t="s">
        <v>471</v>
      </c>
      <c r="J100" s="280">
        <v>29</v>
      </c>
      <c r="K100" s="280">
        <v>26</v>
      </c>
      <c r="L100" s="280">
        <v>3</v>
      </c>
      <c r="M100" s="280">
        <v>1</v>
      </c>
      <c r="N100" s="90">
        <f t="shared" si="4"/>
        <v>59</v>
      </c>
      <c r="O100" s="198">
        <f aca="true" t="shared" si="5" ref="O100:O136">(J100+K100)/N100</f>
        <v>0.9322033898305084</v>
      </c>
      <c r="P100" s="381">
        <f aca="true" t="shared" si="6" ref="P100:P136">(L100+M100)/N100</f>
        <v>0.06779661016949153</v>
      </c>
      <c r="Q100" s="382"/>
    </row>
    <row r="101" spans="9:17" ht="25.5">
      <c r="I101" s="193" t="s">
        <v>472</v>
      </c>
      <c r="J101" s="280">
        <v>34</v>
      </c>
      <c r="K101" s="280">
        <v>22</v>
      </c>
      <c r="L101" s="280">
        <v>2</v>
      </c>
      <c r="M101" s="280">
        <v>1</v>
      </c>
      <c r="N101" s="90">
        <f t="shared" si="4"/>
        <v>59</v>
      </c>
      <c r="O101" s="198">
        <f t="shared" si="5"/>
        <v>0.9491525423728814</v>
      </c>
      <c r="P101" s="381">
        <f t="shared" si="6"/>
        <v>0.05084745762711865</v>
      </c>
      <c r="Q101" s="382"/>
    </row>
    <row r="102" spans="9:17" ht="25.5">
      <c r="I102" s="193" t="s">
        <v>474</v>
      </c>
      <c r="J102" s="280">
        <v>39</v>
      </c>
      <c r="K102" s="280">
        <v>20</v>
      </c>
      <c r="L102" s="280">
        <v>0</v>
      </c>
      <c r="M102" s="280">
        <v>0</v>
      </c>
      <c r="N102" s="90">
        <f t="shared" si="4"/>
        <v>59</v>
      </c>
      <c r="O102" s="198">
        <f t="shared" si="5"/>
        <v>1</v>
      </c>
      <c r="P102" s="381">
        <f t="shared" si="6"/>
        <v>0</v>
      </c>
      <c r="Q102" s="382"/>
    </row>
    <row r="103" spans="9:17" ht="25.5">
      <c r="I103" s="193" t="s">
        <v>475</v>
      </c>
      <c r="J103" s="280">
        <v>25</v>
      </c>
      <c r="K103" s="280">
        <v>28</v>
      </c>
      <c r="L103" s="280">
        <v>5</v>
      </c>
      <c r="M103" s="280">
        <v>1</v>
      </c>
      <c r="N103" s="90">
        <f t="shared" si="4"/>
        <v>59</v>
      </c>
      <c r="O103" s="198">
        <f t="shared" si="5"/>
        <v>0.8983050847457628</v>
      </c>
      <c r="P103" s="381">
        <f t="shared" si="6"/>
        <v>0.1016949152542373</v>
      </c>
      <c r="Q103" s="382"/>
    </row>
    <row r="104" spans="9:17" ht="25.5">
      <c r="I104" s="193" t="s">
        <v>476</v>
      </c>
      <c r="J104" s="280">
        <v>17</v>
      </c>
      <c r="K104" s="280">
        <v>25</v>
      </c>
      <c r="L104" s="280">
        <v>12</v>
      </c>
      <c r="M104" s="280">
        <v>5</v>
      </c>
      <c r="N104" s="90">
        <f t="shared" si="4"/>
        <v>59</v>
      </c>
      <c r="O104" s="198">
        <f t="shared" si="5"/>
        <v>0.711864406779661</v>
      </c>
      <c r="P104" s="337">
        <f t="shared" si="6"/>
        <v>0.288135593220339</v>
      </c>
      <c r="Q104" s="338"/>
    </row>
    <row r="105" spans="9:17" ht="25.5">
      <c r="I105" s="193" t="s">
        <v>477</v>
      </c>
      <c r="J105" s="280">
        <v>29</v>
      </c>
      <c r="K105" s="280">
        <v>22</v>
      </c>
      <c r="L105" s="280">
        <v>7</v>
      </c>
      <c r="M105" s="280">
        <v>1</v>
      </c>
      <c r="N105" s="90">
        <f t="shared" si="4"/>
        <v>59</v>
      </c>
      <c r="O105" s="198">
        <f t="shared" si="5"/>
        <v>0.864406779661017</v>
      </c>
      <c r="P105" s="381">
        <f t="shared" si="6"/>
        <v>0.13559322033898305</v>
      </c>
      <c r="Q105" s="382"/>
    </row>
    <row r="106" spans="9:17" ht="25.5">
      <c r="I106" s="193" t="s">
        <v>479</v>
      </c>
      <c r="J106" s="280">
        <v>38</v>
      </c>
      <c r="K106" s="280">
        <v>20</v>
      </c>
      <c r="L106" s="280">
        <v>1</v>
      </c>
      <c r="M106" s="280">
        <v>0</v>
      </c>
      <c r="N106" s="90">
        <f t="shared" si="4"/>
        <v>59</v>
      </c>
      <c r="O106" s="198">
        <f t="shared" si="5"/>
        <v>0.9830508474576272</v>
      </c>
      <c r="P106" s="381">
        <f t="shared" si="6"/>
        <v>0.01694915254237288</v>
      </c>
      <c r="Q106" s="382"/>
    </row>
    <row r="107" spans="9:17" ht="25.5">
      <c r="I107" s="193" t="s">
        <v>481</v>
      </c>
      <c r="J107" s="280">
        <v>33</v>
      </c>
      <c r="K107" s="280">
        <v>19</v>
      </c>
      <c r="L107" s="280">
        <v>7</v>
      </c>
      <c r="M107" s="280">
        <v>0</v>
      </c>
      <c r="N107" s="90">
        <f t="shared" si="4"/>
        <v>59</v>
      </c>
      <c r="O107" s="198">
        <f t="shared" si="5"/>
        <v>0.8813559322033898</v>
      </c>
      <c r="P107" s="381">
        <f t="shared" si="6"/>
        <v>0.11864406779661017</v>
      </c>
      <c r="Q107" s="382"/>
    </row>
    <row r="108" spans="9:17" ht="25.5">
      <c r="I108" s="193" t="s">
        <v>482</v>
      </c>
      <c r="J108" s="280">
        <v>50</v>
      </c>
      <c r="K108" s="280">
        <v>9</v>
      </c>
      <c r="L108" s="280">
        <v>0</v>
      </c>
      <c r="M108" s="280">
        <v>0</v>
      </c>
      <c r="N108" s="90">
        <f t="shared" si="4"/>
        <v>59</v>
      </c>
      <c r="O108" s="198">
        <f t="shared" si="5"/>
        <v>1</v>
      </c>
      <c r="P108" s="381">
        <f t="shared" si="6"/>
        <v>0</v>
      </c>
      <c r="Q108" s="382"/>
    </row>
    <row r="109" spans="9:17" ht="25.5">
      <c r="I109" s="193" t="s">
        <v>483</v>
      </c>
      <c r="J109" s="280">
        <v>28</v>
      </c>
      <c r="K109" s="280">
        <v>22</v>
      </c>
      <c r="L109" s="280">
        <v>6</v>
      </c>
      <c r="M109" s="280">
        <v>3</v>
      </c>
      <c r="N109" s="90">
        <f t="shared" si="4"/>
        <v>59</v>
      </c>
      <c r="O109" s="198">
        <f t="shared" si="5"/>
        <v>0.847457627118644</v>
      </c>
      <c r="P109" s="381">
        <f t="shared" si="6"/>
        <v>0.15254237288135594</v>
      </c>
      <c r="Q109" s="382"/>
    </row>
    <row r="110" spans="9:17" ht="25.5">
      <c r="I110" s="193" t="s">
        <v>821</v>
      </c>
      <c r="J110" s="280">
        <v>34</v>
      </c>
      <c r="K110" s="280">
        <v>23</v>
      </c>
      <c r="L110" s="280">
        <v>2</v>
      </c>
      <c r="M110" s="280">
        <v>0</v>
      </c>
      <c r="N110" s="90">
        <f t="shared" si="4"/>
        <v>59</v>
      </c>
      <c r="O110" s="198">
        <f t="shared" si="5"/>
        <v>0.9661016949152542</v>
      </c>
      <c r="P110" s="381">
        <f t="shared" si="6"/>
        <v>0.03389830508474576</v>
      </c>
      <c r="Q110" s="382"/>
    </row>
    <row r="111" spans="9:17" ht="25.5">
      <c r="I111" s="193" t="s">
        <v>485</v>
      </c>
      <c r="J111" s="280">
        <v>40</v>
      </c>
      <c r="K111" s="280">
        <v>18</v>
      </c>
      <c r="L111" s="280">
        <v>1</v>
      </c>
      <c r="M111" s="280">
        <v>0</v>
      </c>
      <c r="N111" s="90">
        <f t="shared" si="4"/>
        <v>59</v>
      </c>
      <c r="O111" s="198">
        <f t="shared" si="5"/>
        <v>0.9830508474576272</v>
      </c>
      <c r="P111" s="381">
        <f t="shared" si="6"/>
        <v>0.01694915254237288</v>
      </c>
      <c r="Q111" s="382"/>
    </row>
    <row r="112" spans="9:17" ht="25.5">
      <c r="I112" s="193" t="s">
        <v>487</v>
      </c>
      <c r="J112" s="280">
        <v>45</v>
      </c>
      <c r="K112" s="280">
        <v>13</v>
      </c>
      <c r="L112" s="280">
        <v>1</v>
      </c>
      <c r="M112" s="280">
        <v>0</v>
      </c>
      <c r="N112" s="90">
        <f t="shared" si="4"/>
        <v>59</v>
      </c>
      <c r="O112" s="198">
        <f t="shared" si="5"/>
        <v>0.9830508474576272</v>
      </c>
      <c r="P112" s="381">
        <f t="shared" si="6"/>
        <v>0.01694915254237288</v>
      </c>
      <c r="Q112" s="382"/>
    </row>
    <row r="113" spans="9:17" ht="25.5">
      <c r="I113" s="193" t="s">
        <v>822</v>
      </c>
      <c r="J113" s="280">
        <v>35</v>
      </c>
      <c r="K113" s="280">
        <v>20</v>
      </c>
      <c r="L113" s="280">
        <v>3</v>
      </c>
      <c r="M113" s="280">
        <v>1</v>
      </c>
      <c r="N113" s="90">
        <f t="shared" si="4"/>
        <v>59</v>
      </c>
      <c r="O113" s="198">
        <f t="shared" si="5"/>
        <v>0.9322033898305084</v>
      </c>
      <c r="P113" s="381">
        <f t="shared" si="6"/>
        <v>0.06779661016949153</v>
      </c>
      <c r="Q113" s="382"/>
    </row>
    <row r="114" spans="8:17" ht="25.5">
      <c r="H114" s="156" t="s">
        <v>402</v>
      </c>
      <c r="I114" s="193" t="s">
        <v>508</v>
      </c>
      <c r="J114" s="282">
        <v>14</v>
      </c>
      <c r="K114" s="282">
        <v>12</v>
      </c>
      <c r="L114" s="282">
        <v>0</v>
      </c>
      <c r="M114" s="282">
        <v>0</v>
      </c>
      <c r="N114" s="90">
        <f>J114+K114+L114+M114</f>
        <v>26</v>
      </c>
      <c r="O114" s="198">
        <f t="shared" si="5"/>
        <v>1</v>
      </c>
      <c r="P114" s="381">
        <f t="shared" si="6"/>
        <v>0</v>
      </c>
      <c r="Q114" s="382"/>
    </row>
    <row r="115" spans="8:17" ht="25.5">
      <c r="H115" s="156"/>
      <c r="I115" s="193" t="s">
        <v>817</v>
      </c>
      <c r="J115" s="282">
        <v>16</v>
      </c>
      <c r="K115" s="282">
        <v>10</v>
      </c>
      <c r="L115" s="282">
        <v>0</v>
      </c>
      <c r="M115" s="282">
        <v>0</v>
      </c>
      <c r="N115" s="90">
        <f aca="true" t="shared" si="7" ref="N115:N136">J115+K115+L115+M115</f>
        <v>26</v>
      </c>
      <c r="O115" s="198">
        <f t="shared" si="5"/>
        <v>1</v>
      </c>
      <c r="P115" s="381">
        <f t="shared" si="6"/>
        <v>0</v>
      </c>
      <c r="Q115" s="382"/>
    </row>
    <row r="116" spans="8:17" ht="25.5">
      <c r="H116" s="157"/>
      <c r="I116" s="193" t="s">
        <v>509</v>
      </c>
      <c r="J116" s="280">
        <v>6</v>
      </c>
      <c r="K116" s="280">
        <v>14</v>
      </c>
      <c r="L116" s="280">
        <v>6</v>
      </c>
      <c r="M116" s="280">
        <v>0</v>
      </c>
      <c r="N116" s="90">
        <f t="shared" si="7"/>
        <v>26</v>
      </c>
      <c r="O116" s="198">
        <f t="shared" si="5"/>
        <v>0.7692307692307693</v>
      </c>
      <c r="P116" s="337">
        <f t="shared" si="6"/>
        <v>0.23076923076923078</v>
      </c>
      <c r="Q116" s="338"/>
    </row>
    <row r="117" spans="8:17" ht="38.25">
      <c r="H117" s="157"/>
      <c r="I117" s="193" t="s">
        <v>510</v>
      </c>
      <c r="J117" s="280">
        <v>3</v>
      </c>
      <c r="K117" s="280">
        <v>18</v>
      </c>
      <c r="L117" s="280">
        <v>5</v>
      </c>
      <c r="M117" s="280">
        <v>0</v>
      </c>
      <c r="N117" s="90">
        <f t="shared" si="7"/>
        <v>26</v>
      </c>
      <c r="O117" s="198">
        <f t="shared" si="5"/>
        <v>0.8076923076923077</v>
      </c>
      <c r="P117" s="381">
        <f t="shared" si="6"/>
        <v>0.19230769230769232</v>
      </c>
      <c r="Q117" s="382"/>
    </row>
    <row r="118" spans="8:17" ht="25.5">
      <c r="H118" s="157"/>
      <c r="I118" s="193" t="s">
        <v>406</v>
      </c>
      <c r="J118" s="280">
        <v>5</v>
      </c>
      <c r="K118" s="280">
        <v>15</v>
      </c>
      <c r="L118" s="280">
        <v>6</v>
      </c>
      <c r="M118" s="280">
        <v>0</v>
      </c>
      <c r="N118" s="90">
        <f t="shared" si="7"/>
        <v>26</v>
      </c>
      <c r="O118" s="198">
        <f t="shared" si="5"/>
        <v>0.7692307692307693</v>
      </c>
      <c r="P118" s="337">
        <f t="shared" si="6"/>
        <v>0.23076923076923078</v>
      </c>
      <c r="Q118" s="338"/>
    </row>
    <row r="119" spans="8:17" ht="51">
      <c r="H119" s="157"/>
      <c r="I119" s="193" t="s">
        <v>511</v>
      </c>
      <c r="J119" s="280">
        <v>6</v>
      </c>
      <c r="K119" s="280">
        <v>8</v>
      </c>
      <c r="L119" s="280">
        <v>12</v>
      </c>
      <c r="M119" s="280">
        <v>0</v>
      </c>
      <c r="N119" s="90">
        <f t="shared" si="7"/>
        <v>26</v>
      </c>
      <c r="O119" s="281">
        <f t="shared" si="5"/>
        <v>0.5384615384615384</v>
      </c>
      <c r="P119" s="385">
        <f t="shared" si="6"/>
        <v>0.46153846153846156</v>
      </c>
      <c r="Q119" s="386"/>
    </row>
    <row r="120" spans="8:17" ht="25.5">
      <c r="H120" s="157"/>
      <c r="I120" s="193" t="s">
        <v>837</v>
      </c>
      <c r="J120" s="280">
        <v>10</v>
      </c>
      <c r="K120" s="280">
        <v>13</v>
      </c>
      <c r="L120" s="280">
        <v>3</v>
      </c>
      <c r="M120" s="280">
        <v>0</v>
      </c>
      <c r="N120" s="90">
        <f t="shared" si="7"/>
        <v>26</v>
      </c>
      <c r="O120" s="198">
        <f t="shared" si="5"/>
        <v>0.8846153846153846</v>
      </c>
      <c r="P120" s="381">
        <f t="shared" si="6"/>
        <v>0.11538461538461539</v>
      </c>
      <c r="Q120" s="382"/>
    </row>
    <row r="121" spans="8:17" ht="25.5">
      <c r="H121" s="157"/>
      <c r="I121" s="193" t="s">
        <v>839</v>
      </c>
      <c r="J121" s="280">
        <v>7</v>
      </c>
      <c r="K121" s="280">
        <v>14</v>
      </c>
      <c r="L121" s="280">
        <v>5</v>
      </c>
      <c r="M121" s="280">
        <v>0</v>
      </c>
      <c r="N121" s="90">
        <f t="shared" si="7"/>
        <v>26</v>
      </c>
      <c r="O121" s="198">
        <f t="shared" si="5"/>
        <v>0.8076923076923077</v>
      </c>
      <c r="P121" s="381">
        <f t="shared" si="6"/>
        <v>0.19230769230769232</v>
      </c>
      <c r="Q121" s="382"/>
    </row>
    <row r="122" spans="8:17" ht="25.5">
      <c r="H122" s="157"/>
      <c r="I122" s="193" t="s">
        <v>513</v>
      </c>
      <c r="J122" s="280">
        <v>7</v>
      </c>
      <c r="K122" s="280">
        <v>15</v>
      </c>
      <c r="L122" s="280">
        <v>4</v>
      </c>
      <c r="M122" s="280">
        <v>0</v>
      </c>
      <c r="N122" s="90">
        <f t="shared" si="7"/>
        <v>26</v>
      </c>
      <c r="O122" s="198">
        <f t="shared" si="5"/>
        <v>0.8461538461538461</v>
      </c>
      <c r="P122" s="381">
        <f t="shared" si="6"/>
        <v>0.15384615384615385</v>
      </c>
      <c r="Q122" s="382"/>
    </row>
    <row r="123" spans="8:17" ht="38.25">
      <c r="H123" s="157"/>
      <c r="I123" s="193" t="s">
        <v>840</v>
      </c>
      <c r="J123" s="280">
        <v>4</v>
      </c>
      <c r="K123" s="280">
        <v>16</v>
      </c>
      <c r="L123" s="280">
        <v>6</v>
      </c>
      <c r="M123" s="280">
        <v>0</v>
      </c>
      <c r="N123" s="90">
        <f t="shared" si="7"/>
        <v>26</v>
      </c>
      <c r="O123" s="198">
        <f t="shared" si="5"/>
        <v>0.7692307692307693</v>
      </c>
      <c r="P123" s="387">
        <f t="shared" si="6"/>
        <v>0.23076923076923078</v>
      </c>
      <c r="Q123" s="388"/>
    </row>
    <row r="124" spans="8:17" ht="38.25">
      <c r="H124" s="157"/>
      <c r="I124" s="193" t="s">
        <v>515</v>
      </c>
      <c r="J124" s="280">
        <v>9</v>
      </c>
      <c r="K124" s="280">
        <v>16</v>
      </c>
      <c r="L124" s="280">
        <v>1</v>
      </c>
      <c r="M124" s="280">
        <v>0</v>
      </c>
      <c r="N124" s="90">
        <f t="shared" si="7"/>
        <v>26</v>
      </c>
      <c r="O124" s="198">
        <f t="shared" si="5"/>
        <v>0.9615384615384616</v>
      </c>
      <c r="P124" s="381">
        <f t="shared" si="6"/>
        <v>0.038461538461538464</v>
      </c>
      <c r="Q124" s="382"/>
    </row>
    <row r="125" spans="8:17" ht="25.5">
      <c r="H125" s="157"/>
      <c r="I125" s="193" t="s">
        <v>516</v>
      </c>
      <c r="J125" s="280">
        <v>9</v>
      </c>
      <c r="K125" s="280">
        <v>15</v>
      </c>
      <c r="L125" s="280">
        <v>2</v>
      </c>
      <c r="M125" s="280">
        <v>0</v>
      </c>
      <c r="N125" s="90">
        <f t="shared" si="7"/>
        <v>26</v>
      </c>
      <c r="O125" s="198">
        <f t="shared" si="5"/>
        <v>0.9230769230769231</v>
      </c>
      <c r="P125" s="381">
        <f t="shared" si="6"/>
        <v>0.07692307692307693</v>
      </c>
      <c r="Q125" s="382"/>
    </row>
    <row r="126" spans="8:17" ht="51">
      <c r="H126" s="157"/>
      <c r="I126" s="193" t="s">
        <v>517</v>
      </c>
      <c r="J126" s="280">
        <v>7</v>
      </c>
      <c r="K126" s="280">
        <v>15</v>
      </c>
      <c r="L126" s="280">
        <v>4</v>
      </c>
      <c r="M126" s="280">
        <v>0</v>
      </c>
      <c r="N126" s="90">
        <f t="shared" si="7"/>
        <v>26</v>
      </c>
      <c r="O126" s="198">
        <f t="shared" si="5"/>
        <v>0.8461538461538461</v>
      </c>
      <c r="P126" s="381">
        <f t="shared" si="6"/>
        <v>0.15384615384615385</v>
      </c>
      <c r="Q126" s="382"/>
    </row>
    <row r="127" spans="9:17" ht="25.5">
      <c r="I127" s="193" t="s">
        <v>518</v>
      </c>
      <c r="J127" s="280">
        <v>6</v>
      </c>
      <c r="K127" s="280">
        <v>19</v>
      </c>
      <c r="L127" s="280">
        <v>1</v>
      </c>
      <c r="M127" s="280">
        <v>0</v>
      </c>
      <c r="N127" s="90">
        <f t="shared" si="7"/>
        <v>26</v>
      </c>
      <c r="O127" s="198">
        <f t="shared" si="5"/>
        <v>0.9615384615384616</v>
      </c>
      <c r="P127" s="381">
        <f t="shared" si="6"/>
        <v>0.038461538461538464</v>
      </c>
      <c r="Q127" s="382"/>
    </row>
    <row r="128" spans="9:17" ht="25.5">
      <c r="I128" s="193" t="s">
        <v>469</v>
      </c>
      <c r="J128" s="280">
        <v>9</v>
      </c>
      <c r="K128" s="280">
        <v>12</v>
      </c>
      <c r="L128" s="280">
        <v>5</v>
      </c>
      <c r="M128" s="280">
        <v>0</v>
      </c>
      <c r="N128" s="90">
        <f t="shared" si="7"/>
        <v>26</v>
      </c>
      <c r="O128" s="198">
        <f t="shared" si="5"/>
        <v>0.8076923076923077</v>
      </c>
      <c r="P128" s="381">
        <f t="shared" si="6"/>
        <v>0.19230769230769232</v>
      </c>
      <c r="Q128" s="382"/>
    </row>
    <row r="129" spans="9:17" ht="38.25">
      <c r="I129" s="193" t="s">
        <v>519</v>
      </c>
      <c r="J129" s="280">
        <v>11</v>
      </c>
      <c r="K129" s="280">
        <v>14</v>
      </c>
      <c r="L129" s="280">
        <v>1</v>
      </c>
      <c r="M129" s="280">
        <v>0</v>
      </c>
      <c r="N129" s="90">
        <f t="shared" si="7"/>
        <v>26</v>
      </c>
      <c r="O129" s="198">
        <f t="shared" si="5"/>
        <v>0.9615384615384616</v>
      </c>
      <c r="P129" s="381">
        <f t="shared" si="6"/>
        <v>0.038461538461538464</v>
      </c>
      <c r="Q129" s="382"/>
    </row>
    <row r="130" spans="9:17" ht="25.5">
      <c r="I130" s="193" t="s">
        <v>461</v>
      </c>
      <c r="J130" s="282">
        <v>12</v>
      </c>
      <c r="K130" s="282">
        <v>14</v>
      </c>
      <c r="L130" s="282">
        <v>0</v>
      </c>
      <c r="M130" s="282">
        <v>0</v>
      </c>
      <c r="N130" s="90">
        <f t="shared" si="7"/>
        <v>26</v>
      </c>
      <c r="O130" s="198">
        <f t="shared" si="5"/>
        <v>1</v>
      </c>
      <c r="P130" s="381">
        <f t="shared" si="6"/>
        <v>0</v>
      </c>
      <c r="Q130" s="382"/>
    </row>
    <row r="131" spans="9:17" ht="25.5">
      <c r="I131" s="193" t="s">
        <v>520</v>
      </c>
      <c r="J131" s="280">
        <v>7</v>
      </c>
      <c r="K131" s="280">
        <v>15</v>
      </c>
      <c r="L131" s="280">
        <v>2</v>
      </c>
      <c r="M131" s="280">
        <v>2</v>
      </c>
      <c r="N131" s="90">
        <f t="shared" si="7"/>
        <v>26</v>
      </c>
      <c r="O131" s="198">
        <f t="shared" si="5"/>
        <v>0.8461538461538461</v>
      </c>
      <c r="P131" s="381">
        <f t="shared" si="6"/>
        <v>0.15384615384615385</v>
      </c>
      <c r="Q131" s="382"/>
    </row>
    <row r="132" spans="9:17" ht="15">
      <c r="I132" s="193" t="s">
        <v>521</v>
      </c>
      <c r="J132" s="280">
        <v>6</v>
      </c>
      <c r="K132" s="280">
        <v>16</v>
      </c>
      <c r="L132" s="280">
        <v>4</v>
      </c>
      <c r="M132" s="280">
        <v>0</v>
      </c>
      <c r="N132" s="90">
        <f t="shared" si="7"/>
        <v>26</v>
      </c>
      <c r="O132" s="198">
        <f t="shared" si="5"/>
        <v>0.8461538461538461</v>
      </c>
      <c r="P132" s="381">
        <f t="shared" si="6"/>
        <v>0.15384615384615385</v>
      </c>
      <c r="Q132" s="382"/>
    </row>
    <row r="133" spans="9:17" ht="25.5">
      <c r="I133" s="193" t="s">
        <v>496</v>
      </c>
      <c r="J133" s="280">
        <v>9</v>
      </c>
      <c r="K133" s="280">
        <v>14</v>
      </c>
      <c r="L133" s="280">
        <v>3</v>
      </c>
      <c r="M133" s="280">
        <v>0</v>
      </c>
      <c r="N133" s="90">
        <f t="shared" si="7"/>
        <v>26</v>
      </c>
      <c r="O133" s="198">
        <f t="shared" si="5"/>
        <v>0.8846153846153846</v>
      </c>
      <c r="P133" s="381">
        <f t="shared" si="6"/>
        <v>0.11538461538461539</v>
      </c>
      <c r="Q133" s="382"/>
    </row>
    <row r="134" spans="9:17" ht="25.5">
      <c r="I134" s="193" t="s">
        <v>500</v>
      </c>
      <c r="J134" s="280">
        <v>7</v>
      </c>
      <c r="K134" s="280">
        <v>14</v>
      </c>
      <c r="L134" s="280">
        <v>5</v>
      </c>
      <c r="M134" s="280">
        <v>0</v>
      </c>
      <c r="N134" s="90">
        <f t="shared" si="7"/>
        <v>26</v>
      </c>
      <c r="O134" s="198">
        <f t="shared" si="5"/>
        <v>0.8076923076923077</v>
      </c>
      <c r="P134" s="381">
        <f t="shared" si="6"/>
        <v>0.19230769230769232</v>
      </c>
      <c r="Q134" s="382"/>
    </row>
    <row r="135" spans="9:17" ht="38.25">
      <c r="I135" s="193" t="s">
        <v>501</v>
      </c>
      <c r="J135" s="280">
        <v>13</v>
      </c>
      <c r="K135" s="280">
        <v>9</v>
      </c>
      <c r="L135" s="280">
        <v>4</v>
      </c>
      <c r="M135" s="280">
        <v>0</v>
      </c>
      <c r="N135" s="90">
        <f t="shared" si="7"/>
        <v>26</v>
      </c>
      <c r="O135" s="198">
        <f t="shared" si="5"/>
        <v>0.8461538461538461</v>
      </c>
      <c r="P135" s="381">
        <f t="shared" si="6"/>
        <v>0.15384615384615385</v>
      </c>
      <c r="Q135" s="382"/>
    </row>
    <row r="136" spans="9:17" ht="15">
      <c r="I136" s="193" t="s">
        <v>507</v>
      </c>
      <c r="J136" s="280">
        <v>11</v>
      </c>
      <c r="K136" s="280">
        <v>14</v>
      </c>
      <c r="L136" s="280">
        <v>1</v>
      </c>
      <c r="M136" s="280">
        <v>0</v>
      </c>
      <c r="N136" s="90">
        <f t="shared" si="7"/>
        <v>26</v>
      </c>
      <c r="O136" s="198">
        <f t="shared" si="5"/>
        <v>0.9615384615384616</v>
      </c>
      <c r="P136" s="381">
        <f t="shared" si="6"/>
        <v>0.038461538461538464</v>
      </c>
      <c r="Q136" s="382"/>
    </row>
    <row r="137" spans="14:17" ht="15">
      <c r="N137" s="181" t="s">
        <v>523</v>
      </c>
      <c r="O137" s="182">
        <f>AVERAGE(O35:O136)</f>
        <v>0.8799146965362604</v>
      </c>
      <c r="P137" s="383">
        <f>AVERAGE(P35:Q136)</f>
        <v>0.12008530346373955</v>
      </c>
      <c r="Q137" s="384"/>
    </row>
  </sheetData>
  <mergeCells count="133">
    <mergeCell ref="B29:F29"/>
    <mergeCell ref="I32:M32"/>
    <mergeCell ref="I33:I34"/>
    <mergeCell ref="J33:M33"/>
    <mergeCell ref="A19:G19"/>
    <mergeCell ref="B23:C23"/>
    <mergeCell ref="A24:G24"/>
    <mergeCell ref="A25:G26"/>
    <mergeCell ref="A27:H27"/>
    <mergeCell ref="B28:F28"/>
    <mergeCell ref="P34:Q34"/>
    <mergeCell ref="P35:Q35"/>
    <mergeCell ref="P36:Q36"/>
    <mergeCell ref="P37:Q37"/>
    <mergeCell ref="P38:Q38"/>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P44:Q44"/>
    <mergeCell ref="P45:Q45"/>
    <mergeCell ref="P46:Q46"/>
    <mergeCell ref="P47:Q47"/>
    <mergeCell ref="P48:Q48"/>
    <mergeCell ref="P39:Q39"/>
    <mergeCell ref="P40:Q40"/>
    <mergeCell ref="P41:Q41"/>
    <mergeCell ref="P42:Q42"/>
    <mergeCell ref="P43:Q43"/>
    <mergeCell ref="P54:Q54"/>
    <mergeCell ref="P55:Q55"/>
    <mergeCell ref="P56:Q56"/>
    <mergeCell ref="P57:Q57"/>
    <mergeCell ref="P58:Q58"/>
    <mergeCell ref="P49:Q49"/>
    <mergeCell ref="P50:Q50"/>
    <mergeCell ref="P51:Q51"/>
    <mergeCell ref="P52:Q52"/>
    <mergeCell ref="P53:Q53"/>
    <mergeCell ref="P64:Q64"/>
    <mergeCell ref="P65:Q65"/>
    <mergeCell ref="P66:Q66"/>
    <mergeCell ref="P67:Q67"/>
    <mergeCell ref="P68:Q68"/>
    <mergeCell ref="P59:Q59"/>
    <mergeCell ref="P60:Q60"/>
    <mergeCell ref="P61:Q61"/>
    <mergeCell ref="P62:Q62"/>
    <mergeCell ref="P63:Q63"/>
    <mergeCell ref="P74:Q74"/>
    <mergeCell ref="P75:Q75"/>
    <mergeCell ref="P76:Q76"/>
    <mergeCell ref="P77:Q77"/>
    <mergeCell ref="P78:Q78"/>
    <mergeCell ref="P69:Q69"/>
    <mergeCell ref="P70:Q70"/>
    <mergeCell ref="P71:Q71"/>
    <mergeCell ref="P72:Q72"/>
    <mergeCell ref="P73:Q73"/>
    <mergeCell ref="P84:Q84"/>
    <mergeCell ref="P85:Q85"/>
    <mergeCell ref="P86:Q86"/>
    <mergeCell ref="P87:Q87"/>
    <mergeCell ref="P88:Q88"/>
    <mergeCell ref="P79:Q79"/>
    <mergeCell ref="P80:Q80"/>
    <mergeCell ref="P81:Q81"/>
    <mergeCell ref="P82:Q82"/>
    <mergeCell ref="P83:Q83"/>
    <mergeCell ref="P94:Q94"/>
    <mergeCell ref="P95:Q95"/>
    <mergeCell ref="P96:Q96"/>
    <mergeCell ref="P97:Q97"/>
    <mergeCell ref="P98:Q98"/>
    <mergeCell ref="P89:Q89"/>
    <mergeCell ref="P90:Q90"/>
    <mergeCell ref="P91:Q91"/>
    <mergeCell ref="P92:Q92"/>
    <mergeCell ref="P93:Q93"/>
    <mergeCell ref="P104:Q104"/>
    <mergeCell ref="P105:Q105"/>
    <mergeCell ref="P106:Q106"/>
    <mergeCell ref="P107:Q107"/>
    <mergeCell ref="P108:Q108"/>
    <mergeCell ref="P99:Q99"/>
    <mergeCell ref="P100:Q100"/>
    <mergeCell ref="P101:Q101"/>
    <mergeCell ref="P102:Q102"/>
    <mergeCell ref="P103:Q103"/>
    <mergeCell ref="P114:Q114"/>
    <mergeCell ref="P115:Q115"/>
    <mergeCell ref="P116:Q116"/>
    <mergeCell ref="P117:Q117"/>
    <mergeCell ref="P118:Q118"/>
    <mergeCell ref="P109:Q109"/>
    <mergeCell ref="P110:Q110"/>
    <mergeCell ref="P111:Q111"/>
    <mergeCell ref="P112:Q112"/>
    <mergeCell ref="P113:Q113"/>
    <mergeCell ref="P124:Q124"/>
    <mergeCell ref="P125:Q125"/>
    <mergeCell ref="P126:Q126"/>
    <mergeCell ref="P127:Q127"/>
    <mergeCell ref="P128:Q128"/>
    <mergeCell ref="P119:Q119"/>
    <mergeCell ref="P120:Q120"/>
    <mergeCell ref="P121:Q121"/>
    <mergeCell ref="P122:Q122"/>
    <mergeCell ref="P123:Q123"/>
    <mergeCell ref="P134:Q134"/>
    <mergeCell ref="P135:Q135"/>
    <mergeCell ref="P136:Q136"/>
    <mergeCell ref="P137:Q137"/>
    <mergeCell ref="P129:Q129"/>
    <mergeCell ref="P130:Q130"/>
    <mergeCell ref="P131:Q131"/>
    <mergeCell ref="P132:Q132"/>
    <mergeCell ref="P133:Q133"/>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244 JA65244 SW65244 ACS65244 AMO65244 AWK65244 BGG65244 BQC65244 BZY65244 CJU65244 CTQ65244 DDM65244 DNI65244 DXE65244 EHA65244 EQW65244 FAS65244 FKO65244 FUK65244 GEG65244 GOC65244 GXY65244 HHU65244 HRQ65244 IBM65244 ILI65244 IVE65244 JFA65244 JOW65244 JYS65244 KIO65244 KSK65244 LCG65244 LMC65244 LVY65244 MFU65244">
      <formula1>$I$2:$I$8</formula1>
    </dataValidation>
    <dataValidation type="list" allowBlank="1" showInputMessage="1" showErrorMessage="1" sqref="MPQ65244 MZM65244 NJI65244 NTE65244 ODA65244 OMW65244 OWS65244 PGO65244 PQK65244 QAG65244 QKC65244 QTY65244 RDU65244 RNQ65244 RXM65244 SHI65244 SRE65244 TBA65244 TKW65244 TUS65244 UEO65244 UOK65244 UYG65244 VIC65244 VRY65244 WBU65244 WLQ65244 WVM65244 E130780 JA130780 SW130780 ACS130780 AMO130780 AWK130780 BGG130780 BQC130780 BZY130780 CJU130780 CTQ130780 DDM130780 DNI130780 DXE130780 EHA130780 EQW130780 FAS130780 FKO130780 FUK130780 GEG130780 GOC130780 GXY130780 HHU130780 HRQ130780 IBM130780 ILI130780 IVE130780 JFA130780 JOW130780 JYS130780 KIO130780 KSK130780 LCG130780 LMC130780 LVY130780 MFU130780 MPQ130780 MZM130780 NJI130780 NTE130780 ODA130780 OMW130780 OWS130780 PGO130780 PQK130780 QAG130780 QKC130780 QTY130780 RDU130780 RNQ130780 RXM130780 SHI130780 SRE130780 TBA130780 TKW130780 TUS130780 UEO130780 UOK130780 UYG130780 VIC130780 VRY130780 WBU130780 WLQ130780 WVM130780 E196316 JA196316 SW196316 ACS196316 AMO196316 AWK196316 BGG196316 BQC196316">
      <formula1>$I$2:$I$8</formula1>
    </dataValidation>
    <dataValidation type="list" allowBlank="1" showInputMessage="1" showErrorMessage="1" sqref="BZY196316 CJU196316 CTQ196316 DDM196316 DNI196316 DXE196316 EHA196316 EQW196316 FAS196316 FKO196316 FUK196316 GEG196316 GOC196316 GXY196316 HHU196316 HRQ196316 IBM196316 ILI196316 IVE196316 JFA196316 JOW196316 JYS196316 KIO196316 KSK196316 LCG196316 LMC196316 LVY196316 MFU196316 MPQ196316 MZM196316 NJI196316 NTE196316 ODA196316 OMW196316 OWS196316 PGO196316 PQK196316 QAG196316 QKC196316 QTY196316 RDU196316 RNQ196316 RXM196316 SHI196316 SRE196316 TBA196316 TKW196316 TUS196316 UEO196316 UOK196316 UYG196316 VIC196316 VRY196316 WBU196316 WLQ196316 WVM196316 E261852 JA261852 SW261852 ACS261852 AMO261852 AWK261852 BGG261852 BQC261852 BZY261852 CJU261852 CTQ261852 DDM261852 DNI261852 DXE261852 EHA261852 EQW261852 FAS261852 FKO261852 FUK261852 GEG261852 GOC261852 GXY261852 HHU261852 HRQ261852 IBM261852 ILI261852 IVE261852 JFA261852 JOW261852 JYS261852 KIO261852 KSK261852 LCG261852 LMC261852 LVY261852 MFU261852 MPQ261852 MZM261852 NJI261852 NTE261852 ODA261852 OMW261852 OWS261852 PGO261852">
      <formula1>$I$2:$I$8</formula1>
    </dataValidation>
    <dataValidation type="list" allowBlank="1" showInputMessage="1" showErrorMessage="1" sqref="PQK261852 QAG261852 QKC261852 QTY261852 RDU261852 RNQ261852 RXM261852 SHI261852 SRE261852 TBA261852 TKW261852 TUS261852 UEO261852 UOK261852 UYG261852 VIC261852 VRY261852 WBU261852 WLQ261852 WVM261852 E327388 JA327388 SW327388 ACS327388 AMO327388 AWK327388 BGG327388 BQC327388 BZY327388 CJU327388 CTQ327388 DDM327388 DNI327388 DXE327388 EHA327388 EQW327388 FAS327388 FKO327388 FUK327388 GEG327388 GOC327388 GXY327388 HHU327388 HRQ327388 IBM327388 ILI327388 IVE327388 JFA327388 JOW327388 JYS327388 KIO327388 KSK327388 LCG327388 LMC327388 LVY327388 MFU327388 MPQ327388 MZM327388 NJI327388 NTE327388 ODA327388 OMW327388 OWS327388 PGO327388 PQK327388 QAG327388 QKC327388 QTY327388 RDU327388 RNQ327388 RXM327388 SHI327388 SRE327388 TBA327388 TKW327388 TUS327388 UEO327388 UOK327388 UYG327388 VIC327388 VRY327388 WBU327388 WLQ327388 WVM327388 E392924 JA392924 SW392924 ACS392924 AMO392924 AWK392924 BGG392924 BQC392924 BZY392924 CJU392924 CTQ392924 DDM392924 DNI392924 DXE392924 EHA392924 EQW392924">
      <formula1>$I$2:$I$8</formula1>
    </dataValidation>
    <dataValidation type="list" allowBlank="1" showInputMessage="1" showErrorMessage="1" sqref="FAS392924 FKO392924 FUK392924 GEG392924 GOC392924 GXY392924 HHU392924 HRQ392924 IBM392924 ILI392924 IVE392924 JFA392924 JOW392924 JYS392924 KIO392924 KSK392924 LCG392924 LMC392924 LVY392924 MFU392924 MPQ392924 MZM392924 NJI392924 NTE392924 ODA392924 OMW392924 OWS392924 PGO392924 PQK392924 QAG392924 QKC392924 QTY392924 RDU392924 RNQ392924 RXM392924 SHI392924 SRE392924 TBA392924 TKW392924 TUS392924 UEO392924 UOK392924 UYG392924 VIC392924 VRY392924 WBU392924 WLQ392924 WVM392924 E458460 JA458460 SW458460 ACS458460 AMO458460 AWK458460 BGG458460 BQC458460 BZY458460 CJU458460 CTQ458460 DDM458460 DNI458460 DXE458460 EHA458460 EQW458460 FAS458460 FKO458460 FUK458460 GEG458460 GOC458460 GXY458460 HHU458460 HRQ458460 IBM458460 ILI458460 IVE458460 JFA458460 JOW458460 JYS458460 KIO458460 KSK458460 LCG458460 LMC458460 LVY458460 MFU458460 MPQ458460 MZM458460 NJI458460 NTE458460 ODA458460 OMW458460 OWS458460 PGO458460 PQK458460 QAG458460 QKC458460 QTY458460 RDU458460 RNQ458460 RXM458460 SHI458460">
      <formula1>$I$2:$I$8</formula1>
    </dataValidation>
    <dataValidation type="list" allowBlank="1" showInputMessage="1" showErrorMessage="1" sqref="SRE458460 TBA458460 TKW458460 TUS458460 UEO458460 UOK458460 UYG458460 VIC458460 VRY458460 WBU458460 WLQ458460 WVM458460 E523996 JA523996 SW523996 ACS523996 AMO523996 AWK523996 BGG523996 BQC523996 BZY523996 CJU523996 CTQ523996 DDM523996 DNI523996 DXE523996 EHA523996 EQW523996 FAS523996 FKO523996 FUK523996 GEG523996 GOC523996 GXY523996 HHU523996 HRQ523996 IBM523996 ILI523996 IVE523996 JFA523996 JOW523996 JYS523996 KIO523996 KSK523996 LCG523996 LMC523996 LVY523996 MFU523996 MPQ523996 MZM523996 NJI523996 NTE523996 ODA523996 OMW523996 OWS523996 PGO523996 PQK523996 QAG523996 QKC523996 QTY523996 RDU523996 RNQ523996 RXM523996 SHI523996 SRE523996 TBA523996 TKW523996 TUS523996 UEO523996 UOK523996 UYG523996 VIC523996 VRY523996 WBU523996 WLQ523996 WVM523996 E589532 JA589532 SW589532 ACS589532 AMO589532 AWK589532 BGG589532 BQC589532 BZY589532 CJU589532 CTQ589532 DDM589532 DNI589532 DXE589532 EHA589532 EQW589532 FAS589532 FKO589532 FUK589532 GEG589532 GOC589532 GXY589532 HHU589532 HRQ589532">
      <formula1>$I$2:$I$8</formula1>
    </dataValidation>
    <dataValidation type="list" allowBlank="1" showInputMessage="1" showErrorMessage="1" sqref="IBM589532 ILI589532 IVE589532 JFA589532 JOW589532 JYS589532 KIO589532 KSK589532 LCG589532 LMC589532 LVY589532 MFU589532 MPQ589532 MZM589532 NJI589532 NTE589532 ODA589532 OMW589532 OWS589532 PGO589532 PQK589532 QAG589532 QKC589532 QTY589532 RDU589532 RNQ589532 RXM589532 SHI589532 SRE589532 TBA589532 TKW589532 TUS589532 UEO589532 UOK589532 UYG589532 VIC589532 VRY589532 WBU589532 WLQ589532 WVM589532 E655068 JA655068 SW655068 ACS655068 AMO655068 AWK655068 BGG655068 BQC655068 BZY655068 CJU655068 CTQ655068 DDM655068 DNI655068 DXE655068 EHA655068 EQW655068 FAS655068 FKO655068 FUK655068 GEG655068 GOC655068 GXY655068 HHU655068 HRQ655068 IBM655068 ILI655068 IVE655068 JFA655068 JOW655068 JYS655068 KIO655068 KSK655068 LCG655068 LMC655068 LVY655068 MFU655068 MPQ655068 MZM655068 NJI655068 NTE655068 ODA655068 OMW655068 OWS655068 PGO655068 PQK655068 QAG655068 QKC655068 QTY655068 RDU655068 RNQ655068 RXM655068 SHI655068 SRE655068 TBA655068 TKW655068 TUS655068 UEO655068 UOK655068 UYG655068 VIC655068">
      <formula1>$I$2:$I$8</formula1>
    </dataValidation>
    <dataValidation type="list" allowBlank="1" showInputMessage="1" showErrorMessage="1" sqref="VRY655068 WBU655068 WLQ655068 WVM655068 E720604 JA720604 SW720604 ACS720604 AMO720604 AWK720604 BGG720604 BQC720604 BZY720604 CJU720604 CTQ720604 DDM720604 DNI720604 DXE720604 EHA720604 EQW720604 FAS720604 FKO720604 FUK720604 GEG720604 GOC720604 GXY720604 HHU720604 HRQ720604 IBM720604 ILI720604 IVE720604 JFA720604 JOW720604 JYS720604 KIO720604 KSK720604 LCG720604 LMC720604 LVY720604 MFU720604 MPQ720604 MZM720604 NJI720604 NTE720604 ODA720604 OMW720604 OWS720604 PGO720604 PQK720604 QAG720604 QKC720604 QTY720604 RDU720604 RNQ720604 RXM720604 SHI720604 SRE720604 TBA720604 TKW720604 TUS720604 UEO720604 UOK720604 UYG720604 VIC720604 VRY720604 WBU720604 WLQ720604 WVM720604 E786140 JA786140 SW786140 ACS786140 AMO786140 AWK786140 BGG786140 BQC786140 BZY786140 CJU786140 CTQ786140 DDM786140 DNI786140 DXE786140 EHA786140 EQW786140 FAS786140 FKO786140 FUK786140 GEG786140 GOC786140 GXY786140 HHU786140 HRQ786140 IBM786140 ILI786140 IVE786140 JFA786140 JOW786140 JYS786140 KIO786140 KSK786140">
      <formula1>$I$2:$I$8</formula1>
    </dataValidation>
    <dataValidation type="list" allowBlank="1" showInputMessage="1" showErrorMessage="1" sqref="LCG786140 LMC786140 LVY786140 MFU786140 MPQ786140 MZM786140 NJI786140 NTE786140 ODA786140 OMW786140 OWS786140 PGO786140 PQK786140 QAG786140 QKC786140 QTY786140 RDU786140 RNQ786140 RXM786140 SHI786140 SRE786140 TBA786140 TKW786140 TUS786140 UEO786140 UOK786140 UYG786140 VIC786140 VRY786140 WBU786140 WLQ786140 WVM786140 E851676 JA851676 SW851676 ACS851676 AMO851676 AWK851676 BGG851676 BQC851676 BZY851676 CJU851676 CTQ851676 DDM851676 DNI851676 DXE851676 EHA851676 EQW851676 FAS851676 FKO851676 FUK851676 GEG851676 GOC851676 GXY851676 HHU851676 HRQ851676 IBM851676 ILI851676 IVE851676 JFA851676 JOW851676 JYS851676 KIO851676 KSK851676 LCG851676 LMC851676 LVY851676 MFU851676 MPQ851676 MZM851676 NJI851676 NTE851676 ODA851676 OMW851676 OWS851676 PGO851676 PQK851676 QAG851676 QKC851676 QTY851676 RDU851676 RNQ851676 RXM851676 SHI851676 SRE851676 TBA851676 TKW851676 TUS851676 UEO851676 UOK851676 UYG851676 VIC851676 VRY851676 WBU851676 WLQ851676 WVM851676 E917212 JA917212 SW917212 ACS917212">
      <formula1>$I$2:$I$8</formula1>
    </dataValidation>
    <dataValidation type="list" allowBlank="1" showInputMessage="1" showErrorMessage="1" sqref="AMO917212 AWK917212 BGG917212 BQC917212 BZY917212 CJU917212 CTQ917212 DDM917212 DNI917212 DXE917212 EHA917212 EQW917212 FAS917212 FKO917212 FUK917212 GEG917212 GOC917212 GXY917212 HHU917212 HRQ917212 IBM917212 ILI917212 IVE917212 JFA917212 JOW917212 JYS917212 KIO917212 KSK917212 LCG917212 LMC917212 LVY917212 MFU917212 MPQ917212 MZM917212 NJI917212 NTE917212 ODA917212 OMW917212 OWS917212 PGO917212 PQK917212 QAG917212 QKC917212 QTY917212 RDU917212 RNQ917212 RXM917212 SHI917212 SRE917212 TBA917212 TKW917212 TUS917212 UEO917212 UOK917212 UYG917212 VIC917212 VRY917212 WBU917212 WLQ917212 WVM917212 E982748 JA982748 SW982748 ACS982748 AMO982748 AWK982748 BGG982748 BQC982748 BZY982748 CJU982748 CTQ982748 DDM982748 DNI982748 DXE982748 EHA982748 EQW982748 FAS982748 FKO982748 FUK982748 GEG982748 GOC982748 GXY982748 HHU982748 HRQ982748 IBM982748 ILI982748 IVE982748 JFA982748 JOW982748 JYS982748 KIO982748 KSK982748 LCG982748 LMC982748 LVY982748 MFU982748 MPQ982748 MZM982748 NJI982748 NTE982748">
      <formula1>$I$2:$I$8</formula1>
    </dataValidation>
    <dataValidation type="list" allowBlank="1" showInputMessage="1" showErrorMessage="1" sqref="ODA982748 OMW982748 OWS982748 PGO982748 PQK982748 QAG982748 QKC982748 QTY982748 RDU982748 RNQ982748 RXM982748 SHI982748 SRE982748 TBA982748 TKW982748 TUS982748 UEO982748 UOK982748 UYG982748 VIC982748 VRY982748 WBU982748 WLQ982748 WVM982748">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BJ52"/>
  <sheetViews>
    <sheetView zoomScale="70" zoomScaleNormal="70" workbookViewId="0" topLeftCell="A19">
      <selection activeCell="B33" sqref="B33:F33"/>
    </sheetView>
  </sheetViews>
  <sheetFormatPr defaultColWidth="11.421875" defaultRowHeight="15"/>
  <cols>
    <col min="1" max="1" width="33.421875" style="23" customWidth="1"/>
    <col min="2" max="2" width="11.421875" style="23" customWidth="1"/>
    <col min="3" max="3" width="14.28125" style="23" customWidth="1"/>
    <col min="4" max="4" width="25.57421875" style="23" customWidth="1"/>
    <col min="5" max="5" width="14.28125" style="23" customWidth="1"/>
    <col min="6" max="6" width="75.7109375" style="23" customWidth="1"/>
    <col min="7" max="7" width="19.140625" style="23" customWidth="1"/>
    <col min="8" max="8" width="14.7109375" style="23" customWidth="1"/>
    <col min="9" max="9" width="52.8515625" style="23" customWidth="1"/>
    <col min="10" max="10" width="14.421875" style="23" customWidth="1"/>
    <col min="11" max="11" width="10.7109375" style="23" customWidth="1"/>
    <col min="12" max="12" width="20.57421875" style="23" customWidth="1"/>
    <col min="13" max="13" width="15.140625" style="23" customWidth="1"/>
    <col min="14" max="14" width="14.421875" style="23" bestFit="1" customWidth="1"/>
    <col min="15" max="15" width="15.140625" style="23" customWidth="1"/>
    <col min="16" max="20" width="5.7109375" style="23" customWidth="1"/>
    <col min="21" max="21" width="6.7109375" style="23" customWidth="1"/>
    <col min="22" max="26" width="5.7109375" style="23" customWidth="1"/>
    <col min="27" max="27" width="6.7109375" style="23" customWidth="1"/>
    <col min="28" max="28" width="5.7109375" style="24" customWidth="1"/>
    <col min="29" max="32" width="5.7109375" style="23" customWidth="1"/>
    <col min="33" max="41" width="6.7109375" style="23" customWidth="1"/>
    <col min="42" max="59" width="5.7109375" style="23" customWidth="1"/>
    <col min="60" max="60" width="6.7109375" style="23" customWidth="1"/>
    <col min="61" max="65" width="5.7109375" style="23" customWidth="1"/>
    <col min="66" max="66" width="52.7109375" style="23" customWidth="1"/>
    <col min="67" max="71" width="5.7109375" style="23" customWidth="1"/>
    <col min="72" max="72" width="6.7109375" style="23" customWidth="1"/>
    <col min="73" max="77" width="5.7109375" style="23" customWidth="1"/>
    <col min="78" max="78" width="6.7109375" style="23" customWidth="1"/>
    <col min="79" max="90" width="5.7109375" style="23" customWidth="1"/>
    <col min="91" max="256" width="11.421875" style="23" customWidth="1"/>
    <col min="257" max="257" width="33.421875" style="23" customWidth="1"/>
    <col min="258" max="258" width="11.421875" style="23" customWidth="1"/>
    <col min="259" max="259" width="14.28125" style="23" customWidth="1"/>
    <col min="260" max="260" width="25.57421875" style="23" customWidth="1"/>
    <col min="261" max="261" width="14.28125" style="23" customWidth="1"/>
    <col min="262" max="262" width="12.57421875" style="23" customWidth="1"/>
    <col min="263" max="263" width="11.00390625" style="23" bestFit="1" customWidth="1"/>
    <col min="264" max="264" width="14.7109375" style="23" customWidth="1"/>
    <col min="265" max="265" width="52.8515625" style="23" customWidth="1"/>
    <col min="266" max="266" width="14.421875" style="23" customWidth="1"/>
    <col min="267" max="267" width="10.7109375" style="23" customWidth="1"/>
    <col min="268" max="268" width="20.57421875" style="23" customWidth="1"/>
    <col min="269" max="269" width="15.140625" style="23" customWidth="1"/>
    <col min="270" max="270" width="14.421875" style="23" bestFit="1" customWidth="1"/>
    <col min="271" max="271" width="15.140625" style="23" customWidth="1"/>
    <col min="272" max="276" width="5.7109375" style="23" customWidth="1"/>
    <col min="277" max="277" width="6.7109375" style="23" customWidth="1"/>
    <col min="278" max="282" width="5.7109375" style="23" customWidth="1"/>
    <col min="283" max="283" width="6.7109375" style="23" customWidth="1"/>
    <col min="284" max="288" width="5.7109375" style="23" customWidth="1"/>
    <col min="289" max="297" width="6.7109375" style="23" customWidth="1"/>
    <col min="298" max="315" width="5.7109375" style="23" customWidth="1"/>
    <col min="316" max="316" width="6.7109375" style="23" customWidth="1"/>
    <col min="317" max="321" width="5.7109375" style="23" customWidth="1"/>
    <col min="322" max="322" width="52.7109375" style="23" customWidth="1"/>
    <col min="323" max="327" width="5.7109375" style="23" customWidth="1"/>
    <col min="328" max="328" width="6.7109375" style="23" customWidth="1"/>
    <col min="329" max="333" width="5.7109375" style="23" customWidth="1"/>
    <col min="334" max="334" width="6.7109375" style="23" customWidth="1"/>
    <col min="335" max="346" width="5.7109375" style="23" customWidth="1"/>
    <col min="347" max="512" width="11.421875" style="23" customWidth="1"/>
    <col min="513" max="513" width="33.421875" style="23" customWidth="1"/>
    <col min="514" max="514" width="11.421875" style="23" customWidth="1"/>
    <col min="515" max="515" width="14.28125" style="23" customWidth="1"/>
    <col min="516" max="516" width="25.57421875" style="23" customWidth="1"/>
    <col min="517" max="517" width="14.28125" style="23" customWidth="1"/>
    <col min="518" max="518" width="12.57421875" style="23" customWidth="1"/>
    <col min="519" max="519" width="11.00390625" style="23" bestFit="1" customWidth="1"/>
    <col min="520" max="520" width="14.7109375" style="23" customWidth="1"/>
    <col min="521" max="521" width="52.8515625" style="23" customWidth="1"/>
    <col min="522" max="522" width="14.421875" style="23" customWidth="1"/>
    <col min="523" max="523" width="10.7109375" style="23" customWidth="1"/>
    <col min="524" max="524" width="20.57421875" style="23" customWidth="1"/>
    <col min="525" max="525" width="15.140625" style="23" customWidth="1"/>
    <col min="526" max="526" width="14.421875" style="23" bestFit="1" customWidth="1"/>
    <col min="527" max="527" width="15.140625" style="23" customWidth="1"/>
    <col min="528" max="532" width="5.7109375" style="23" customWidth="1"/>
    <col min="533" max="533" width="6.7109375" style="23" customWidth="1"/>
    <col min="534" max="538" width="5.7109375" style="23" customWidth="1"/>
    <col min="539" max="539" width="6.7109375" style="23" customWidth="1"/>
    <col min="540" max="544" width="5.7109375" style="23" customWidth="1"/>
    <col min="545" max="553" width="6.7109375" style="23" customWidth="1"/>
    <col min="554" max="571" width="5.7109375" style="23" customWidth="1"/>
    <col min="572" max="572" width="6.7109375" style="23" customWidth="1"/>
    <col min="573" max="577" width="5.7109375" style="23" customWidth="1"/>
    <col min="578" max="578" width="52.7109375" style="23" customWidth="1"/>
    <col min="579" max="583" width="5.7109375" style="23" customWidth="1"/>
    <col min="584" max="584" width="6.7109375" style="23" customWidth="1"/>
    <col min="585" max="589" width="5.7109375" style="23" customWidth="1"/>
    <col min="590" max="590" width="6.7109375" style="23" customWidth="1"/>
    <col min="591" max="602" width="5.7109375" style="23" customWidth="1"/>
    <col min="603" max="768" width="11.421875" style="23" customWidth="1"/>
    <col min="769" max="769" width="33.421875" style="23" customWidth="1"/>
    <col min="770" max="770" width="11.421875" style="23" customWidth="1"/>
    <col min="771" max="771" width="14.28125" style="23" customWidth="1"/>
    <col min="772" max="772" width="25.57421875" style="23" customWidth="1"/>
    <col min="773" max="773" width="14.28125" style="23" customWidth="1"/>
    <col min="774" max="774" width="12.57421875" style="23" customWidth="1"/>
    <col min="775" max="775" width="11.00390625" style="23" bestFit="1" customWidth="1"/>
    <col min="776" max="776" width="14.7109375" style="23" customWidth="1"/>
    <col min="777" max="777" width="52.8515625" style="23" customWidth="1"/>
    <col min="778" max="778" width="14.421875" style="23" customWidth="1"/>
    <col min="779" max="779" width="10.7109375" style="23" customWidth="1"/>
    <col min="780" max="780" width="20.57421875" style="23" customWidth="1"/>
    <col min="781" max="781" width="15.140625" style="23" customWidth="1"/>
    <col min="782" max="782" width="14.421875" style="23" bestFit="1" customWidth="1"/>
    <col min="783" max="783" width="15.140625" style="23" customWidth="1"/>
    <col min="784" max="788" width="5.7109375" style="23" customWidth="1"/>
    <col min="789" max="789" width="6.7109375" style="23" customWidth="1"/>
    <col min="790" max="794" width="5.7109375" style="23" customWidth="1"/>
    <col min="795" max="795" width="6.7109375" style="23" customWidth="1"/>
    <col min="796" max="800" width="5.7109375" style="23" customWidth="1"/>
    <col min="801" max="809" width="6.7109375" style="23" customWidth="1"/>
    <col min="810" max="827" width="5.7109375" style="23" customWidth="1"/>
    <col min="828" max="828" width="6.7109375" style="23" customWidth="1"/>
    <col min="829" max="833" width="5.7109375" style="23" customWidth="1"/>
    <col min="834" max="834" width="52.7109375" style="23" customWidth="1"/>
    <col min="835" max="839" width="5.7109375" style="23" customWidth="1"/>
    <col min="840" max="840" width="6.7109375" style="23" customWidth="1"/>
    <col min="841" max="845" width="5.7109375" style="23" customWidth="1"/>
    <col min="846" max="846" width="6.7109375" style="23" customWidth="1"/>
    <col min="847" max="858" width="5.7109375" style="23" customWidth="1"/>
    <col min="859" max="1024" width="11.421875" style="23" customWidth="1"/>
    <col min="1025" max="1025" width="33.421875" style="23" customWidth="1"/>
    <col min="1026" max="1026" width="11.421875" style="23" customWidth="1"/>
    <col min="1027" max="1027" width="14.28125" style="23" customWidth="1"/>
    <col min="1028" max="1028" width="25.57421875" style="23" customWidth="1"/>
    <col min="1029" max="1029" width="14.28125" style="23" customWidth="1"/>
    <col min="1030" max="1030" width="12.57421875" style="23" customWidth="1"/>
    <col min="1031" max="1031" width="11.00390625" style="23" bestFit="1" customWidth="1"/>
    <col min="1032" max="1032" width="14.7109375" style="23" customWidth="1"/>
    <col min="1033" max="1033" width="52.8515625" style="23" customWidth="1"/>
    <col min="1034" max="1034" width="14.421875" style="23" customWidth="1"/>
    <col min="1035" max="1035" width="10.7109375" style="23" customWidth="1"/>
    <col min="1036" max="1036" width="20.57421875" style="23" customWidth="1"/>
    <col min="1037" max="1037" width="15.140625" style="23" customWidth="1"/>
    <col min="1038" max="1038" width="14.421875" style="23" bestFit="1" customWidth="1"/>
    <col min="1039" max="1039" width="15.140625" style="23" customWidth="1"/>
    <col min="1040" max="1044" width="5.7109375" style="23" customWidth="1"/>
    <col min="1045" max="1045" width="6.7109375" style="23" customWidth="1"/>
    <col min="1046" max="1050" width="5.7109375" style="23" customWidth="1"/>
    <col min="1051" max="1051" width="6.7109375" style="23" customWidth="1"/>
    <col min="1052" max="1056" width="5.7109375" style="23" customWidth="1"/>
    <col min="1057" max="1065" width="6.7109375" style="23" customWidth="1"/>
    <col min="1066" max="1083" width="5.7109375" style="23" customWidth="1"/>
    <col min="1084" max="1084" width="6.7109375" style="23" customWidth="1"/>
    <col min="1085" max="1089" width="5.7109375" style="23" customWidth="1"/>
    <col min="1090" max="1090" width="52.7109375" style="23" customWidth="1"/>
    <col min="1091" max="1095" width="5.7109375" style="23" customWidth="1"/>
    <col min="1096" max="1096" width="6.7109375" style="23" customWidth="1"/>
    <col min="1097" max="1101" width="5.7109375" style="23" customWidth="1"/>
    <col min="1102" max="1102" width="6.7109375" style="23" customWidth="1"/>
    <col min="1103" max="1114" width="5.7109375" style="23" customWidth="1"/>
    <col min="1115" max="1280" width="11.421875" style="23" customWidth="1"/>
    <col min="1281" max="1281" width="33.421875" style="23" customWidth="1"/>
    <col min="1282" max="1282" width="11.421875" style="23" customWidth="1"/>
    <col min="1283" max="1283" width="14.28125" style="23" customWidth="1"/>
    <col min="1284" max="1284" width="25.57421875" style="23" customWidth="1"/>
    <col min="1285" max="1285" width="14.28125" style="23" customWidth="1"/>
    <col min="1286" max="1286" width="12.57421875" style="23" customWidth="1"/>
    <col min="1287" max="1287" width="11.00390625" style="23" bestFit="1" customWidth="1"/>
    <col min="1288" max="1288" width="14.7109375" style="23" customWidth="1"/>
    <col min="1289" max="1289" width="52.8515625" style="23" customWidth="1"/>
    <col min="1290" max="1290" width="14.421875" style="23" customWidth="1"/>
    <col min="1291" max="1291" width="10.7109375" style="23" customWidth="1"/>
    <col min="1292" max="1292" width="20.57421875" style="23" customWidth="1"/>
    <col min="1293" max="1293" width="15.140625" style="23" customWidth="1"/>
    <col min="1294" max="1294" width="14.421875" style="23" bestFit="1" customWidth="1"/>
    <col min="1295" max="1295" width="15.140625" style="23" customWidth="1"/>
    <col min="1296" max="1300" width="5.7109375" style="23" customWidth="1"/>
    <col min="1301" max="1301" width="6.7109375" style="23" customWidth="1"/>
    <col min="1302" max="1306" width="5.7109375" style="23" customWidth="1"/>
    <col min="1307" max="1307" width="6.7109375" style="23" customWidth="1"/>
    <col min="1308" max="1312" width="5.7109375" style="23" customWidth="1"/>
    <col min="1313" max="1321" width="6.7109375" style="23" customWidth="1"/>
    <col min="1322" max="1339" width="5.7109375" style="23" customWidth="1"/>
    <col min="1340" max="1340" width="6.7109375" style="23" customWidth="1"/>
    <col min="1341" max="1345" width="5.7109375" style="23" customWidth="1"/>
    <col min="1346" max="1346" width="52.7109375" style="23" customWidth="1"/>
    <col min="1347" max="1351" width="5.7109375" style="23" customWidth="1"/>
    <col min="1352" max="1352" width="6.7109375" style="23" customWidth="1"/>
    <col min="1353" max="1357" width="5.7109375" style="23" customWidth="1"/>
    <col min="1358" max="1358" width="6.7109375" style="23" customWidth="1"/>
    <col min="1359" max="1370" width="5.7109375" style="23" customWidth="1"/>
    <col min="1371" max="1536" width="11.421875" style="23" customWidth="1"/>
    <col min="1537" max="1537" width="33.421875" style="23" customWidth="1"/>
    <col min="1538" max="1538" width="11.421875" style="23" customWidth="1"/>
    <col min="1539" max="1539" width="14.28125" style="23" customWidth="1"/>
    <col min="1540" max="1540" width="25.57421875" style="23" customWidth="1"/>
    <col min="1541" max="1541" width="14.28125" style="23" customWidth="1"/>
    <col min="1542" max="1542" width="12.57421875" style="23" customWidth="1"/>
    <col min="1543" max="1543" width="11.00390625" style="23" bestFit="1" customWidth="1"/>
    <col min="1544" max="1544" width="14.7109375" style="23" customWidth="1"/>
    <col min="1545" max="1545" width="52.8515625" style="23" customWidth="1"/>
    <col min="1546" max="1546" width="14.421875" style="23" customWidth="1"/>
    <col min="1547" max="1547" width="10.7109375" style="23" customWidth="1"/>
    <col min="1548" max="1548" width="20.57421875" style="23" customWidth="1"/>
    <col min="1549" max="1549" width="15.140625" style="23" customWidth="1"/>
    <col min="1550" max="1550" width="14.421875" style="23" bestFit="1" customWidth="1"/>
    <col min="1551" max="1551" width="15.140625" style="23" customWidth="1"/>
    <col min="1552" max="1556" width="5.7109375" style="23" customWidth="1"/>
    <col min="1557" max="1557" width="6.7109375" style="23" customWidth="1"/>
    <col min="1558" max="1562" width="5.7109375" style="23" customWidth="1"/>
    <col min="1563" max="1563" width="6.7109375" style="23" customWidth="1"/>
    <col min="1564" max="1568" width="5.7109375" style="23" customWidth="1"/>
    <col min="1569" max="1577" width="6.7109375" style="23" customWidth="1"/>
    <col min="1578" max="1595" width="5.7109375" style="23" customWidth="1"/>
    <col min="1596" max="1596" width="6.7109375" style="23" customWidth="1"/>
    <col min="1597" max="1601" width="5.7109375" style="23" customWidth="1"/>
    <col min="1602" max="1602" width="52.7109375" style="23" customWidth="1"/>
    <col min="1603" max="1607" width="5.7109375" style="23" customWidth="1"/>
    <col min="1608" max="1608" width="6.7109375" style="23" customWidth="1"/>
    <col min="1609" max="1613" width="5.7109375" style="23" customWidth="1"/>
    <col min="1614" max="1614" width="6.7109375" style="23" customWidth="1"/>
    <col min="1615" max="1626" width="5.7109375" style="23" customWidth="1"/>
    <col min="1627" max="1792" width="11.421875" style="23" customWidth="1"/>
    <col min="1793" max="1793" width="33.421875" style="23" customWidth="1"/>
    <col min="1794" max="1794" width="11.421875" style="23" customWidth="1"/>
    <col min="1795" max="1795" width="14.28125" style="23" customWidth="1"/>
    <col min="1796" max="1796" width="25.57421875" style="23" customWidth="1"/>
    <col min="1797" max="1797" width="14.28125" style="23" customWidth="1"/>
    <col min="1798" max="1798" width="12.57421875" style="23" customWidth="1"/>
    <col min="1799" max="1799" width="11.00390625" style="23" bestFit="1" customWidth="1"/>
    <col min="1800" max="1800" width="14.7109375" style="23" customWidth="1"/>
    <col min="1801" max="1801" width="52.8515625" style="23" customWidth="1"/>
    <col min="1802" max="1802" width="14.421875" style="23" customWidth="1"/>
    <col min="1803" max="1803" width="10.7109375" style="23" customWidth="1"/>
    <col min="1804" max="1804" width="20.57421875" style="23" customWidth="1"/>
    <col min="1805" max="1805" width="15.140625" style="23" customWidth="1"/>
    <col min="1806" max="1806" width="14.421875" style="23" bestFit="1" customWidth="1"/>
    <col min="1807" max="1807" width="15.140625" style="23" customWidth="1"/>
    <col min="1808" max="1812" width="5.7109375" style="23" customWidth="1"/>
    <col min="1813" max="1813" width="6.7109375" style="23" customWidth="1"/>
    <col min="1814" max="1818" width="5.7109375" style="23" customWidth="1"/>
    <col min="1819" max="1819" width="6.7109375" style="23" customWidth="1"/>
    <col min="1820" max="1824" width="5.7109375" style="23" customWidth="1"/>
    <col min="1825" max="1833" width="6.7109375" style="23" customWidth="1"/>
    <col min="1834" max="1851" width="5.7109375" style="23" customWidth="1"/>
    <col min="1852" max="1852" width="6.7109375" style="23" customWidth="1"/>
    <col min="1853" max="1857" width="5.7109375" style="23" customWidth="1"/>
    <col min="1858" max="1858" width="52.7109375" style="23" customWidth="1"/>
    <col min="1859" max="1863" width="5.7109375" style="23" customWidth="1"/>
    <col min="1864" max="1864" width="6.7109375" style="23" customWidth="1"/>
    <col min="1865" max="1869" width="5.7109375" style="23" customWidth="1"/>
    <col min="1870" max="1870" width="6.7109375" style="23" customWidth="1"/>
    <col min="1871" max="1882" width="5.7109375" style="23" customWidth="1"/>
    <col min="1883" max="2048" width="11.421875" style="23" customWidth="1"/>
    <col min="2049" max="2049" width="33.421875" style="23" customWidth="1"/>
    <col min="2050" max="2050" width="11.421875" style="23" customWidth="1"/>
    <col min="2051" max="2051" width="14.28125" style="23" customWidth="1"/>
    <col min="2052" max="2052" width="25.57421875" style="23" customWidth="1"/>
    <col min="2053" max="2053" width="14.28125" style="23" customWidth="1"/>
    <col min="2054" max="2054" width="12.57421875" style="23" customWidth="1"/>
    <col min="2055" max="2055" width="11.00390625" style="23" bestFit="1" customWidth="1"/>
    <col min="2056" max="2056" width="14.7109375" style="23" customWidth="1"/>
    <col min="2057" max="2057" width="52.8515625" style="23" customWidth="1"/>
    <col min="2058" max="2058" width="14.421875" style="23" customWidth="1"/>
    <col min="2059" max="2059" width="10.7109375" style="23" customWidth="1"/>
    <col min="2060" max="2060" width="20.57421875" style="23" customWidth="1"/>
    <col min="2061" max="2061" width="15.140625" style="23" customWidth="1"/>
    <col min="2062" max="2062" width="14.421875" style="23" bestFit="1" customWidth="1"/>
    <col min="2063" max="2063" width="15.140625" style="23" customWidth="1"/>
    <col min="2064" max="2068" width="5.7109375" style="23" customWidth="1"/>
    <col min="2069" max="2069" width="6.7109375" style="23" customWidth="1"/>
    <col min="2070" max="2074" width="5.7109375" style="23" customWidth="1"/>
    <col min="2075" max="2075" width="6.7109375" style="23" customWidth="1"/>
    <col min="2076" max="2080" width="5.7109375" style="23" customWidth="1"/>
    <col min="2081" max="2089" width="6.7109375" style="23" customWidth="1"/>
    <col min="2090" max="2107" width="5.7109375" style="23" customWidth="1"/>
    <col min="2108" max="2108" width="6.7109375" style="23" customWidth="1"/>
    <col min="2109" max="2113" width="5.7109375" style="23" customWidth="1"/>
    <col min="2114" max="2114" width="52.7109375" style="23" customWidth="1"/>
    <col min="2115" max="2119" width="5.7109375" style="23" customWidth="1"/>
    <col min="2120" max="2120" width="6.7109375" style="23" customWidth="1"/>
    <col min="2121" max="2125" width="5.7109375" style="23" customWidth="1"/>
    <col min="2126" max="2126" width="6.7109375" style="23" customWidth="1"/>
    <col min="2127" max="2138" width="5.7109375" style="23" customWidth="1"/>
    <col min="2139" max="2304" width="11.421875" style="23" customWidth="1"/>
    <col min="2305" max="2305" width="33.421875" style="23" customWidth="1"/>
    <col min="2306" max="2306" width="11.421875" style="23" customWidth="1"/>
    <col min="2307" max="2307" width="14.28125" style="23" customWidth="1"/>
    <col min="2308" max="2308" width="25.57421875" style="23" customWidth="1"/>
    <col min="2309" max="2309" width="14.28125" style="23" customWidth="1"/>
    <col min="2310" max="2310" width="12.57421875" style="23" customWidth="1"/>
    <col min="2311" max="2311" width="11.00390625" style="23" bestFit="1" customWidth="1"/>
    <col min="2312" max="2312" width="14.7109375" style="23" customWidth="1"/>
    <col min="2313" max="2313" width="52.8515625" style="23" customWidth="1"/>
    <col min="2314" max="2314" width="14.421875" style="23" customWidth="1"/>
    <col min="2315" max="2315" width="10.7109375" style="23" customWidth="1"/>
    <col min="2316" max="2316" width="20.57421875" style="23" customWidth="1"/>
    <col min="2317" max="2317" width="15.140625" style="23" customWidth="1"/>
    <col min="2318" max="2318" width="14.421875" style="23" bestFit="1" customWidth="1"/>
    <col min="2319" max="2319" width="15.140625" style="23" customWidth="1"/>
    <col min="2320" max="2324" width="5.7109375" style="23" customWidth="1"/>
    <col min="2325" max="2325" width="6.7109375" style="23" customWidth="1"/>
    <col min="2326" max="2330" width="5.7109375" style="23" customWidth="1"/>
    <col min="2331" max="2331" width="6.7109375" style="23" customWidth="1"/>
    <col min="2332" max="2336" width="5.7109375" style="23" customWidth="1"/>
    <col min="2337" max="2345" width="6.7109375" style="23" customWidth="1"/>
    <col min="2346" max="2363" width="5.7109375" style="23" customWidth="1"/>
    <col min="2364" max="2364" width="6.7109375" style="23" customWidth="1"/>
    <col min="2365" max="2369" width="5.7109375" style="23" customWidth="1"/>
    <col min="2370" max="2370" width="52.7109375" style="23" customWidth="1"/>
    <col min="2371" max="2375" width="5.7109375" style="23" customWidth="1"/>
    <col min="2376" max="2376" width="6.7109375" style="23" customWidth="1"/>
    <col min="2377" max="2381" width="5.7109375" style="23" customWidth="1"/>
    <col min="2382" max="2382" width="6.7109375" style="23" customWidth="1"/>
    <col min="2383" max="2394" width="5.7109375" style="23" customWidth="1"/>
    <col min="2395" max="2560" width="11.421875" style="23" customWidth="1"/>
    <col min="2561" max="2561" width="33.421875" style="23" customWidth="1"/>
    <col min="2562" max="2562" width="11.421875" style="23" customWidth="1"/>
    <col min="2563" max="2563" width="14.28125" style="23" customWidth="1"/>
    <col min="2564" max="2564" width="25.57421875" style="23" customWidth="1"/>
    <col min="2565" max="2565" width="14.28125" style="23" customWidth="1"/>
    <col min="2566" max="2566" width="12.57421875" style="23" customWidth="1"/>
    <col min="2567" max="2567" width="11.00390625" style="23" bestFit="1" customWidth="1"/>
    <col min="2568" max="2568" width="14.7109375" style="23" customWidth="1"/>
    <col min="2569" max="2569" width="52.8515625" style="23" customWidth="1"/>
    <col min="2570" max="2570" width="14.421875" style="23" customWidth="1"/>
    <col min="2571" max="2571" width="10.7109375" style="23" customWidth="1"/>
    <col min="2572" max="2572" width="20.57421875" style="23" customWidth="1"/>
    <col min="2573" max="2573" width="15.140625" style="23" customWidth="1"/>
    <col min="2574" max="2574" width="14.421875" style="23" bestFit="1" customWidth="1"/>
    <col min="2575" max="2575" width="15.140625" style="23" customWidth="1"/>
    <col min="2576" max="2580" width="5.7109375" style="23" customWidth="1"/>
    <col min="2581" max="2581" width="6.7109375" style="23" customWidth="1"/>
    <col min="2582" max="2586" width="5.7109375" style="23" customWidth="1"/>
    <col min="2587" max="2587" width="6.7109375" style="23" customWidth="1"/>
    <col min="2588" max="2592" width="5.7109375" style="23" customWidth="1"/>
    <col min="2593" max="2601" width="6.7109375" style="23" customWidth="1"/>
    <col min="2602" max="2619" width="5.7109375" style="23" customWidth="1"/>
    <col min="2620" max="2620" width="6.7109375" style="23" customWidth="1"/>
    <col min="2621" max="2625" width="5.7109375" style="23" customWidth="1"/>
    <col min="2626" max="2626" width="52.7109375" style="23" customWidth="1"/>
    <col min="2627" max="2631" width="5.7109375" style="23" customWidth="1"/>
    <col min="2632" max="2632" width="6.7109375" style="23" customWidth="1"/>
    <col min="2633" max="2637" width="5.7109375" style="23" customWidth="1"/>
    <col min="2638" max="2638" width="6.7109375" style="23" customWidth="1"/>
    <col min="2639" max="2650" width="5.7109375" style="23" customWidth="1"/>
    <col min="2651" max="2816" width="11.421875" style="23" customWidth="1"/>
    <col min="2817" max="2817" width="33.421875" style="23" customWidth="1"/>
    <col min="2818" max="2818" width="11.421875" style="23" customWidth="1"/>
    <col min="2819" max="2819" width="14.28125" style="23" customWidth="1"/>
    <col min="2820" max="2820" width="25.57421875" style="23" customWidth="1"/>
    <col min="2821" max="2821" width="14.28125" style="23" customWidth="1"/>
    <col min="2822" max="2822" width="12.57421875" style="23" customWidth="1"/>
    <col min="2823" max="2823" width="11.00390625" style="23" bestFit="1" customWidth="1"/>
    <col min="2824" max="2824" width="14.7109375" style="23" customWidth="1"/>
    <col min="2825" max="2825" width="52.8515625" style="23" customWidth="1"/>
    <col min="2826" max="2826" width="14.421875" style="23" customWidth="1"/>
    <col min="2827" max="2827" width="10.7109375" style="23" customWidth="1"/>
    <col min="2828" max="2828" width="20.57421875" style="23" customWidth="1"/>
    <col min="2829" max="2829" width="15.140625" style="23" customWidth="1"/>
    <col min="2830" max="2830" width="14.421875" style="23" bestFit="1" customWidth="1"/>
    <col min="2831" max="2831" width="15.140625" style="23" customWidth="1"/>
    <col min="2832" max="2836" width="5.7109375" style="23" customWidth="1"/>
    <col min="2837" max="2837" width="6.7109375" style="23" customWidth="1"/>
    <col min="2838" max="2842" width="5.7109375" style="23" customWidth="1"/>
    <col min="2843" max="2843" width="6.7109375" style="23" customWidth="1"/>
    <col min="2844" max="2848" width="5.7109375" style="23" customWidth="1"/>
    <col min="2849" max="2857" width="6.7109375" style="23" customWidth="1"/>
    <col min="2858" max="2875" width="5.7109375" style="23" customWidth="1"/>
    <col min="2876" max="2876" width="6.7109375" style="23" customWidth="1"/>
    <col min="2877" max="2881" width="5.7109375" style="23" customWidth="1"/>
    <col min="2882" max="2882" width="52.7109375" style="23" customWidth="1"/>
    <col min="2883" max="2887" width="5.7109375" style="23" customWidth="1"/>
    <col min="2888" max="2888" width="6.7109375" style="23" customWidth="1"/>
    <col min="2889" max="2893" width="5.7109375" style="23" customWidth="1"/>
    <col min="2894" max="2894" width="6.7109375" style="23" customWidth="1"/>
    <col min="2895" max="2906" width="5.7109375" style="23" customWidth="1"/>
    <col min="2907" max="3072" width="11.421875" style="23" customWidth="1"/>
    <col min="3073" max="3073" width="33.421875" style="23" customWidth="1"/>
    <col min="3074" max="3074" width="11.421875" style="23" customWidth="1"/>
    <col min="3075" max="3075" width="14.28125" style="23" customWidth="1"/>
    <col min="3076" max="3076" width="25.57421875" style="23" customWidth="1"/>
    <col min="3077" max="3077" width="14.28125" style="23" customWidth="1"/>
    <col min="3078" max="3078" width="12.57421875" style="23" customWidth="1"/>
    <col min="3079" max="3079" width="11.00390625" style="23" bestFit="1" customWidth="1"/>
    <col min="3080" max="3080" width="14.7109375" style="23" customWidth="1"/>
    <col min="3081" max="3081" width="52.8515625" style="23" customWidth="1"/>
    <col min="3082" max="3082" width="14.421875" style="23" customWidth="1"/>
    <col min="3083" max="3083" width="10.7109375" style="23" customWidth="1"/>
    <col min="3084" max="3084" width="20.57421875" style="23" customWidth="1"/>
    <col min="3085" max="3085" width="15.140625" style="23" customWidth="1"/>
    <col min="3086" max="3086" width="14.421875" style="23" bestFit="1" customWidth="1"/>
    <col min="3087" max="3087" width="15.140625" style="23" customWidth="1"/>
    <col min="3088" max="3092" width="5.7109375" style="23" customWidth="1"/>
    <col min="3093" max="3093" width="6.7109375" style="23" customWidth="1"/>
    <col min="3094" max="3098" width="5.7109375" style="23" customWidth="1"/>
    <col min="3099" max="3099" width="6.7109375" style="23" customWidth="1"/>
    <col min="3100" max="3104" width="5.7109375" style="23" customWidth="1"/>
    <col min="3105" max="3113" width="6.7109375" style="23" customWidth="1"/>
    <col min="3114" max="3131" width="5.7109375" style="23" customWidth="1"/>
    <col min="3132" max="3132" width="6.7109375" style="23" customWidth="1"/>
    <col min="3133" max="3137" width="5.7109375" style="23" customWidth="1"/>
    <col min="3138" max="3138" width="52.7109375" style="23" customWidth="1"/>
    <col min="3139" max="3143" width="5.7109375" style="23" customWidth="1"/>
    <col min="3144" max="3144" width="6.7109375" style="23" customWidth="1"/>
    <col min="3145" max="3149" width="5.7109375" style="23" customWidth="1"/>
    <col min="3150" max="3150" width="6.7109375" style="23" customWidth="1"/>
    <col min="3151" max="3162" width="5.7109375" style="23" customWidth="1"/>
    <col min="3163" max="3328" width="11.421875" style="23" customWidth="1"/>
    <col min="3329" max="3329" width="33.421875" style="23" customWidth="1"/>
    <col min="3330" max="3330" width="11.421875" style="23" customWidth="1"/>
    <col min="3331" max="3331" width="14.28125" style="23" customWidth="1"/>
    <col min="3332" max="3332" width="25.57421875" style="23" customWidth="1"/>
    <col min="3333" max="3333" width="14.28125" style="23" customWidth="1"/>
    <col min="3334" max="3334" width="12.57421875" style="23" customWidth="1"/>
    <col min="3335" max="3335" width="11.00390625" style="23" bestFit="1" customWidth="1"/>
    <col min="3336" max="3336" width="14.7109375" style="23" customWidth="1"/>
    <col min="3337" max="3337" width="52.8515625" style="23" customWidth="1"/>
    <col min="3338" max="3338" width="14.421875" style="23" customWidth="1"/>
    <col min="3339" max="3339" width="10.7109375" style="23" customWidth="1"/>
    <col min="3340" max="3340" width="20.57421875" style="23" customWidth="1"/>
    <col min="3341" max="3341" width="15.140625" style="23" customWidth="1"/>
    <col min="3342" max="3342" width="14.421875" style="23" bestFit="1" customWidth="1"/>
    <col min="3343" max="3343" width="15.140625" style="23" customWidth="1"/>
    <col min="3344" max="3348" width="5.7109375" style="23" customWidth="1"/>
    <col min="3349" max="3349" width="6.7109375" style="23" customWidth="1"/>
    <col min="3350" max="3354" width="5.7109375" style="23" customWidth="1"/>
    <col min="3355" max="3355" width="6.7109375" style="23" customWidth="1"/>
    <col min="3356" max="3360" width="5.7109375" style="23" customWidth="1"/>
    <col min="3361" max="3369" width="6.7109375" style="23" customWidth="1"/>
    <col min="3370" max="3387" width="5.7109375" style="23" customWidth="1"/>
    <col min="3388" max="3388" width="6.7109375" style="23" customWidth="1"/>
    <col min="3389" max="3393" width="5.7109375" style="23" customWidth="1"/>
    <col min="3394" max="3394" width="52.7109375" style="23" customWidth="1"/>
    <col min="3395" max="3399" width="5.7109375" style="23" customWidth="1"/>
    <col min="3400" max="3400" width="6.7109375" style="23" customWidth="1"/>
    <col min="3401" max="3405" width="5.7109375" style="23" customWidth="1"/>
    <col min="3406" max="3406" width="6.7109375" style="23" customWidth="1"/>
    <col min="3407" max="3418" width="5.7109375" style="23" customWidth="1"/>
    <col min="3419" max="3584" width="11.421875" style="23" customWidth="1"/>
    <col min="3585" max="3585" width="33.421875" style="23" customWidth="1"/>
    <col min="3586" max="3586" width="11.421875" style="23" customWidth="1"/>
    <col min="3587" max="3587" width="14.28125" style="23" customWidth="1"/>
    <col min="3588" max="3588" width="25.57421875" style="23" customWidth="1"/>
    <col min="3589" max="3589" width="14.28125" style="23" customWidth="1"/>
    <col min="3590" max="3590" width="12.57421875" style="23" customWidth="1"/>
    <col min="3591" max="3591" width="11.00390625" style="23" bestFit="1" customWidth="1"/>
    <col min="3592" max="3592" width="14.7109375" style="23" customWidth="1"/>
    <col min="3593" max="3593" width="52.8515625" style="23" customWidth="1"/>
    <col min="3594" max="3594" width="14.421875" style="23" customWidth="1"/>
    <col min="3595" max="3595" width="10.7109375" style="23" customWidth="1"/>
    <col min="3596" max="3596" width="20.57421875" style="23" customWidth="1"/>
    <col min="3597" max="3597" width="15.140625" style="23" customWidth="1"/>
    <col min="3598" max="3598" width="14.421875" style="23" bestFit="1" customWidth="1"/>
    <col min="3599" max="3599" width="15.140625" style="23" customWidth="1"/>
    <col min="3600" max="3604" width="5.7109375" style="23" customWidth="1"/>
    <col min="3605" max="3605" width="6.7109375" style="23" customWidth="1"/>
    <col min="3606" max="3610" width="5.7109375" style="23" customWidth="1"/>
    <col min="3611" max="3611" width="6.7109375" style="23" customWidth="1"/>
    <col min="3612" max="3616" width="5.7109375" style="23" customWidth="1"/>
    <col min="3617" max="3625" width="6.7109375" style="23" customWidth="1"/>
    <col min="3626" max="3643" width="5.7109375" style="23" customWidth="1"/>
    <col min="3644" max="3644" width="6.7109375" style="23" customWidth="1"/>
    <col min="3645" max="3649" width="5.7109375" style="23" customWidth="1"/>
    <col min="3650" max="3650" width="52.7109375" style="23" customWidth="1"/>
    <col min="3651" max="3655" width="5.7109375" style="23" customWidth="1"/>
    <col min="3656" max="3656" width="6.7109375" style="23" customWidth="1"/>
    <col min="3657" max="3661" width="5.7109375" style="23" customWidth="1"/>
    <col min="3662" max="3662" width="6.7109375" style="23" customWidth="1"/>
    <col min="3663" max="3674" width="5.7109375" style="23" customWidth="1"/>
    <col min="3675" max="3840" width="11.421875" style="23" customWidth="1"/>
    <col min="3841" max="3841" width="33.421875" style="23" customWidth="1"/>
    <col min="3842" max="3842" width="11.421875" style="23" customWidth="1"/>
    <col min="3843" max="3843" width="14.28125" style="23" customWidth="1"/>
    <col min="3844" max="3844" width="25.57421875" style="23" customWidth="1"/>
    <col min="3845" max="3845" width="14.28125" style="23" customWidth="1"/>
    <col min="3846" max="3846" width="12.57421875" style="23" customWidth="1"/>
    <col min="3847" max="3847" width="11.00390625" style="23" bestFit="1" customWidth="1"/>
    <col min="3848" max="3848" width="14.7109375" style="23" customWidth="1"/>
    <col min="3849" max="3849" width="52.8515625" style="23" customWidth="1"/>
    <col min="3850" max="3850" width="14.421875" style="23" customWidth="1"/>
    <col min="3851" max="3851" width="10.7109375" style="23" customWidth="1"/>
    <col min="3852" max="3852" width="20.57421875" style="23" customWidth="1"/>
    <col min="3853" max="3853" width="15.140625" style="23" customWidth="1"/>
    <col min="3854" max="3854" width="14.421875" style="23" bestFit="1" customWidth="1"/>
    <col min="3855" max="3855" width="15.140625" style="23" customWidth="1"/>
    <col min="3856" max="3860" width="5.7109375" style="23" customWidth="1"/>
    <col min="3861" max="3861" width="6.7109375" style="23" customWidth="1"/>
    <col min="3862" max="3866" width="5.7109375" style="23" customWidth="1"/>
    <col min="3867" max="3867" width="6.7109375" style="23" customWidth="1"/>
    <col min="3868" max="3872" width="5.7109375" style="23" customWidth="1"/>
    <col min="3873" max="3881" width="6.7109375" style="23" customWidth="1"/>
    <col min="3882" max="3899" width="5.7109375" style="23" customWidth="1"/>
    <col min="3900" max="3900" width="6.7109375" style="23" customWidth="1"/>
    <col min="3901" max="3905" width="5.7109375" style="23" customWidth="1"/>
    <col min="3906" max="3906" width="52.7109375" style="23" customWidth="1"/>
    <col min="3907" max="3911" width="5.7109375" style="23" customWidth="1"/>
    <col min="3912" max="3912" width="6.7109375" style="23" customWidth="1"/>
    <col min="3913" max="3917" width="5.7109375" style="23" customWidth="1"/>
    <col min="3918" max="3918" width="6.7109375" style="23" customWidth="1"/>
    <col min="3919" max="3930" width="5.7109375" style="23" customWidth="1"/>
    <col min="3931" max="4096" width="11.421875" style="23" customWidth="1"/>
    <col min="4097" max="4097" width="33.421875" style="23" customWidth="1"/>
    <col min="4098" max="4098" width="11.421875" style="23" customWidth="1"/>
    <col min="4099" max="4099" width="14.28125" style="23" customWidth="1"/>
    <col min="4100" max="4100" width="25.57421875" style="23" customWidth="1"/>
    <col min="4101" max="4101" width="14.28125" style="23" customWidth="1"/>
    <col min="4102" max="4102" width="12.57421875" style="23" customWidth="1"/>
    <col min="4103" max="4103" width="11.00390625" style="23" bestFit="1" customWidth="1"/>
    <col min="4104" max="4104" width="14.7109375" style="23" customWidth="1"/>
    <col min="4105" max="4105" width="52.8515625" style="23" customWidth="1"/>
    <col min="4106" max="4106" width="14.421875" style="23" customWidth="1"/>
    <col min="4107" max="4107" width="10.7109375" style="23" customWidth="1"/>
    <col min="4108" max="4108" width="20.57421875" style="23" customWidth="1"/>
    <col min="4109" max="4109" width="15.140625" style="23" customWidth="1"/>
    <col min="4110" max="4110" width="14.421875" style="23" bestFit="1" customWidth="1"/>
    <col min="4111" max="4111" width="15.140625" style="23" customWidth="1"/>
    <col min="4112" max="4116" width="5.7109375" style="23" customWidth="1"/>
    <col min="4117" max="4117" width="6.7109375" style="23" customWidth="1"/>
    <col min="4118" max="4122" width="5.7109375" style="23" customWidth="1"/>
    <col min="4123" max="4123" width="6.7109375" style="23" customWidth="1"/>
    <col min="4124" max="4128" width="5.7109375" style="23" customWidth="1"/>
    <col min="4129" max="4137" width="6.7109375" style="23" customWidth="1"/>
    <col min="4138" max="4155" width="5.7109375" style="23" customWidth="1"/>
    <col min="4156" max="4156" width="6.7109375" style="23" customWidth="1"/>
    <col min="4157" max="4161" width="5.7109375" style="23" customWidth="1"/>
    <col min="4162" max="4162" width="52.7109375" style="23" customWidth="1"/>
    <col min="4163" max="4167" width="5.7109375" style="23" customWidth="1"/>
    <col min="4168" max="4168" width="6.7109375" style="23" customWidth="1"/>
    <col min="4169" max="4173" width="5.7109375" style="23" customWidth="1"/>
    <col min="4174" max="4174" width="6.7109375" style="23" customWidth="1"/>
    <col min="4175" max="4186" width="5.7109375" style="23" customWidth="1"/>
    <col min="4187" max="4352" width="11.421875" style="23" customWidth="1"/>
    <col min="4353" max="4353" width="33.421875" style="23" customWidth="1"/>
    <col min="4354" max="4354" width="11.421875" style="23" customWidth="1"/>
    <col min="4355" max="4355" width="14.28125" style="23" customWidth="1"/>
    <col min="4356" max="4356" width="25.57421875" style="23" customWidth="1"/>
    <col min="4357" max="4357" width="14.28125" style="23" customWidth="1"/>
    <col min="4358" max="4358" width="12.57421875" style="23" customWidth="1"/>
    <col min="4359" max="4359" width="11.00390625" style="23" bestFit="1" customWidth="1"/>
    <col min="4360" max="4360" width="14.7109375" style="23" customWidth="1"/>
    <col min="4361" max="4361" width="52.8515625" style="23" customWidth="1"/>
    <col min="4362" max="4362" width="14.421875" style="23" customWidth="1"/>
    <col min="4363" max="4363" width="10.7109375" style="23" customWidth="1"/>
    <col min="4364" max="4364" width="20.57421875" style="23" customWidth="1"/>
    <col min="4365" max="4365" width="15.140625" style="23" customWidth="1"/>
    <col min="4366" max="4366" width="14.421875" style="23" bestFit="1" customWidth="1"/>
    <col min="4367" max="4367" width="15.140625" style="23" customWidth="1"/>
    <col min="4368" max="4372" width="5.7109375" style="23" customWidth="1"/>
    <col min="4373" max="4373" width="6.7109375" style="23" customWidth="1"/>
    <col min="4374" max="4378" width="5.7109375" style="23" customWidth="1"/>
    <col min="4379" max="4379" width="6.7109375" style="23" customWidth="1"/>
    <col min="4380" max="4384" width="5.7109375" style="23" customWidth="1"/>
    <col min="4385" max="4393" width="6.7109375" style="23" customWidth="1"/>
    <col min="4394" max="4411" width="5.7109375" style="23" customWidth="1"/>
    <col min="4412" max="4412" width="6.7109375" style="23" customWidth="1"/>
    <col min="4413" max="4417" width="5.7109375" style="23" customWidth="1"/>
    <col min="4418" max="4418" width="52.7109375" style="23" customWidth="1"/>
    <col min="4419" max="4423" width="5.7109375" style="23" customWidth="1"/>
    <col min="4424" max="4424" width="6.7109375" style="23" customWidth="1"/>
    <col min="4425" max="4429" width="5.7109375" style="23" customWidth="1"/>
    <col min="4430" max="4430" width="6.7109375" style="23" customWidth="1"/>
    <col min="4431" max="4442" width="5.7109375" style="23" customWidth="1"/>
    <col min="4443" max="4608" width="11.421875" style="23" customWidth="1"/>
    <col min="4609" max="4609" width="33.421875" style="23" customWidth="1"/>
    <col min="4610" max="4610" width="11.421875" style="23" customWidth="1"/>
    <col min="4611" max="4611" width="14.28125" style="23" customWidth="1"/>
    <col min="4612" max="4612" width="25.57421875" style="23" customWidth="1"/>
    <col min="4613" max="4613" width="14.28125" style="23" customWidth="1"/>
    <col min="4614" max="4614" width="12.57421875" style="23" customWidth="1"/>
    <col min="4615" max="4615" width="11.00390625" style="23" bestFit="1" customWidth="1"/>
    <col min="4616" max="4616" width="14.7109375" style="23" customWidth="1"/>
    <col min="4617" max="4617" width="52.8515625" style="23" customWidth="1"/>
    <col min="4618" max="4618" width="14.421875" style="23" customWidth="1"/>
    <col min="4619" max="4619" width="10.7109375" style="23" customWidth="1"/>
    <col min="4620" max="4620" width="20.57421875" style="23" customWidth="1"/>
    <col min="4621" max="4621" width="15.140625" style="23" customWidth="1"/>
    <col min="4622" max="4622" width="14.421875" style="23" bestFit="1" customWidth="1"/>
    <col min="4623" max="4623" width="15.140625" style="23" customWidth="1"/>
    <col min="4624" max="4628" width="5.7109375" style="23" customWidth="1"/>
    <col min="4629" max="4629" width="6.7109375" style="23" customWidth="1"/>
    <col min="4630" max="4634" width="5.7109375" style="23" customWidth="1"/>
    <col min="4635" max="4635" width="6.7109375" style="23" customWidth="1"/>
    <col min="4636" max="4640" width="5.7109375" style="23" customWidth="1"/>
    <col min="4641" max="4649" width="6.7109375" style="23" customWidth="1"/>
    <col min="4650" max="4667" width="5.7109375" style="23" customWidth="1"/>
    <col min="4668" max="4668" width="6.7109375" style="23" customWidth="1"/>
    <col min="4669" max="4673" width="5.7109375" style="23" customWidth="1"/>
    <col min="4674" max="4674" width="52.7109375" style="23" customWidth="1"/>
    <col min="4675" max="4679" width="5.7109375" style="23" customWidth="1"/>
    <col min="4680" max="4680" width="6.7109375" style="23" customWidth="1"/>
    <col min="4681" max="4685" width="5.7109375" style="23" customWidth="1"/>
    <col min="4686" max="4686" width="6.7109375" style="23" customWidth="1"/>
    <col min="4687" max="4698" width="5.7109375" style="23" customWidth="1"/>
    <col min="4699" max="4864" width="11.421875" style="23" customWidth="1"/>
    <col min="4865" max="4865" width="33.421875" style="23" customWidth="1"/>
    <col min="4866" max="4866" width="11.421875" style="23" customWidth="1"/>
    <col min="4867" max="4867" width="14.28125" style="23" customWidth="1"/>
    <col min="4868" max="4868" width="25.57421875" style="23" customWidth="1"/>
    <col min="4869" max="4869" width="14.28125" style="23" customWidth="1"/>
    <col min="4870" max="4870" width="12.57421875" style="23" customWidth="1"/>
    <col min="4871" max="4871" width="11.00390625" style="23" bestFit="1" customWidth="1"/>
    <col min="4872" max="4872" width="14.7109375" style="23" customWidth="1"/>
    <col min="4873" max="4873" width="52.8515625" style="23" customWidth="1"/>
    <col min="4874" max="4874" width="14.421875" style="23" customWidth="1"/>
    <col min="4875" max="4875" width="10.7109375" style="23" customWidth="1"/>
    <col min="4876" max="4876" width="20.57421875" style="23" customWidth="1"/>
    <col min="4877" max="4877" width="15.140625" style="23" customWidth="1"/>
    <col min="4878" max="4878" width="14.421875" style="23" bestFit="1" customWidth="1"/>
    <col min="4879" max="4879" width="15.140625" style="23" customWidth="1"/>
    <col min="4880" max="4884" width="5.7109375" style="23" customWidth="1"/>
    <col min="4885" max="4885" width="6.7109375" style="23" customWidth="1"/>
    <col min="4886" max="4890" width="5.7109375" style="23" customWidth="1"/>
    <col min="4891" max="4891" width="6.7109375" style="23" customWidth="1"/>
    <col min="4892" max="4896" width="5.7109375" style="23" customWidth="1"/>
    <col min="4897" max="4905" width="6.7109375" style="23" customWidth="1"/>
    <col min="4906" max="4923" width="5.7109375" style="23" customWidth="1"/>
    <col min="4924" max="4924" width="6.7109375" style="23" customWidth="1"/>
    <col min="4925" max="4929" width="5.7109375" style="23" customWidth="1"/>
    <col min="4930" max="4930" width="52.7109375" style="23" customWidth="1"/>
    <col min="4931" max="4935" width="5.7109375" style="23" customWidth="1"/>
    <col min="4936" max="4936" width="6.7109375" style="23" customWidth="1"/>
    <col min="4937" max="4941" width="5.7109375" style="23" customWidth="1"/>
    <col min="4942" max="4942" width="6.7109375" style="23" customWidth="1"/>
    <col min="4943" max="4954" width="5.7109375" style="23" customWidth="1"/>
    <col min="4955" max="5120" width="11.421875" style="23" customWidth="1"/>
    <col min="5121" max="5121" width="33.421875" style="23" customWidth="1"/>
    <col min="5122" max="5122" width="11.421875" style="23" customWidth="1"/>
    <col min="5123" max="5123" width="14.28125" style="23" customWidth="1"/>
    <col min="5124" max="5124" width="25.57421875" style="23" customWidth="1"/>
    <col min="5125" max="5125" width="14.28125" style="23" customWidth="1"/>
    <col min="5126" max="5126" width="12.57421875" style="23" customWidth="1"/>
    <col min="5127" max="5127" width="11.00390625" style="23" bestFit="1" customWidth="1"/>
    <col min="5128" max="5128" width="14.7109375" style="23" customWidth="1"/>
    <col min="5129" max="5129" width="52.8515625" style="23" customWidth="1"/>
    <col min="5130" max="5130" width="14.421875" style="23" customWidth="1"/>
    <col min="5131" max="5131" width="10.7109375" style="23" customWidth="1"/>
    <col min="5132" max="5132" width="20.57421875" style="23" customWidth="1"/>
    <col min="5133" max="5133" width="15.140625" style="23" customWidth="1"/>
    <col min="5134" max="5134" width="14.421875" style="23" bestFit="1" customWidth="1"/>
    <col min="5135" max="5135" width="15.140625" style="23" customWidth="1"/>
    <col min="5136" max="5140" width="5.7109375" style="23" customWidth="1"/>
    <col min="5141" max="5141" width="6.7109375" style="23" customWidth="1"/>
    <col min="5142" max="5146" width="5.7109375" style="23" customWidth="1"/>
    <col min="5147" max="5147" width="6.7109375" style="23" customWidth="1"/>
    <col min="5148" max="5152" width="5.7109375" style="23" customWidth="1"/>
    <col min="5153" max="5161" width="6.7109375" style="23" customWidth="1"/>
    <col min="5162" max="5179" width="5.7109375" style="23" customWidth="1"/>
    <col min="5180" max="5180" width="6.7109375" style="23" customWidth="1"/>
    <col min="5181" max="5185" width="5.7109375" style="23" customWidth="1"/>
    <col min="5186" max="5186" width="52.7109375" style="23" customWidth="1"/>
    <col min="5187" max="5191" width="5.7109375" style="23" customWidth="1"/>
    <col min="5192" max="5192" width="6.7109375" style="23" customWidth="1"/>
    <col min="5193" max="5197" width="5.7109375" style="23" customWidth="1"/>
    <col min="5198" max="5198" width="6.7109375" style="23" customWidth="1"/>
    <col min="5199" max="5210" width="5.7109375" style="23" customWidth="1"/>
    <col min="5211" max="5376" width="11.421875" style="23" customWidth="1"/>
    <col min="5377" max="5377" width="33.421875" style="23" customWidth="1"/>
    <col min="5378" max="5378" width="11.421875" style="23" customWidth="1"/>
    <col min="5379" max="5379" width="14.28125" style="23" customWidth="1"/>
    <col min="5380" max="5380" width="25.57421875" style="23" customWidth="1"/>
    <col min="5381" max="5381" width="14.28125" style="23" customWidth="1"/>
    <col min="5382" max="5382" width="12.57421875" style="23" customWidth="1"/>
    <col min="5383" max="5383" width="11.00390625" style="23" bestFit="1" customWidth="1"/>
    <col min="5384" max="5384" width="14.7109375" style="23" customWidth="1"/>
    <col min="5385" max="5385" width="52.8515625" style="23" customWidth="1"/>
    <col min="5386" max="5386" width="14.421875" style="23" customWidth="1"/>
    <col min="5387" max="5387" width="10.7109375" style="23" customWidth="1"/>
    <col min="5388" max="5388" width="20.57421875" style="23" customWidth="1"/>
    <col min="5389" max="5389" width="15.140625" style="23" customWidth="1"/>
    <col min="5390" max="5390" width="14.421875" style="23" bestFit="1" customWidth="1"/>
    <col min="5391" max="5391" width="15.140625" style="23" customWidth="1"/>
    <col min="5392" max="5396" width="5.7109375" style="23" customWidth="1"/>
    <col min="5397" max="5397" width="6.7109375" style="23" customWidth="1"/>
    <col min="5398" max="5402" width="5.7109375" style="23" customWidth="1"/>
    <col min="5403" max="5403" width="6.7109375" style="23" customWidth="1"/>
    <col min="5404" max="5408" width="5.7109375" style="23" customWidth="1"/>
    <col min="5409" max="5417" width="6.7109375" style="23" customWidth="1"/>
    <col min="5418" max="5435" width="5.7109375" style="23" customWidth="1"/>
    <col min="5436" max="5436" width="6.7109375" style="23" customWidth="1"/>
    <col min="5437" max="5441" width="5.7109375" style="23" customWidth="1"/>
    <col min="5442" max="5442" width="52.7109375" style="23" customWidth="1"/>
    <col min="5443" max="5447" width="5.7109375" style="23" customWidth="1"/>
    <col min="5448" max="5448" width="6.7109375" style="23" customWidth="1"/>
    <col min="5449" max="5453" width="5.7109375" style="23" customWidth="1"/>
    <col min="5454" max="5454" width="6.7109375" style="23" customWidth="1"/>
    <col min="5455" max="5466" width="5.7109375" style="23" customWidth="1"/>
    <col min="5467" max="5632" width="11.421875" style="23" customWidth="1"/>
    <col min="5633" max="5633" width="33.421875" style="23" customWidth="1"/>
    <col min="5634" max="5634" width="11.421875" style="23" customWidth="1"/>
    <col min="5635" max="5635" width="14.28125" style="23" customWidth="1"/>
    <col min="5636" max="5636" width="25.57421875" style="23" customWidth="1"/>
    <col min="5637" max="5637" width="14.28125" style="23" customWidth="1"/>
    <col min="5638" max="5638" width="12.57421875" style="23" customWidth="1"/>
    <col min="5639" max="5639" width="11.00390625" style="23" bestFit="1" customWidth="1"/>
    <col min="5640" max="5640" width="14.7109375" style="23" customWidth="1"/>
    <col min="5641" max="5641" width="52.8515625" style="23" customWidth="1"/>
    <col min="5642" max="5642" width="14.421875" style="23" customWidth="1"/>
    <col min="5643" max="5643" width="10.7109375" style="23" customWidth="1"/>
    <col min="5644" max="5644" width="20.57421875" style="23" customWidth="1"/>
    <col min="5645" max="5645" width="15.140625" style="23" customWidth="1"/>
    <col min="5646" max="5646" width="14.421875" style="23" bestFit="1" customWidth="1"/>
    <col min="5647" max="5647" width="15.140625" style="23" customWidth="1"/>
    <col min="5648" max="5652" width="5.7109375" style="23" customWidth="1"/>
    <col min="5653" max="5653" width="6.7109375" style="23" customWidth="1"/>
    <col min="5654" max="5658" width="5.7109375" style="23" customWidth="1"/>
    <col min="5659" max="5659" width="6.7109375" style="23" customWidth="1"/>
    <col min="5660" max="5664" width="5.7109375" style="23" customWidth="1"/>
    <col min="5665" max="5673" width="6.7109375" style="23" customWidth="1"/>
    <col min="5674" max="5691" width="5.7109375" style="23" customWidth="1"/>
    <col min="5692" max="5692" width="6.7109375" style="23" customWidth="1"/>
    <col min="5693" max="5697" width="5.7109375" style="23" customWidth="1"/>
    <col min="5698" max="5698" width="52.7109375" style="23" customWidth="1"/>
    <col min="5699" max="5703" width="5.7109375" style="23" customWidth="1"/>
    <col min="5704" max="5704" width="6.7109375" style="23" customWidth="1"/>
    <col min="5705" max="5709" width="5.7109375" style="23" customWidth="1"/>
    <col min="5710" max="5710" width="6.7109375" style="23" customWidth="1"/>
    <col min="5711" max="5722" width="5.7109375" style="23" customWidth="1"/>
    <col min="5723" max="5888" width="11.421875" style="23" customWidth="1"/>
    <col min="5889" max="5889" width="33.421875" style="23" customWidth="1"/>
    <col min="5890" max="5890" width="11.421875" style="23" customWidth="1"/>
    <col min="5891" max="5891" width="14.28125" style="23" customWidth="1"/>
    <col min="5892" max="5892" width="25.57421875" style="23" customWidth="1"/>
    <col min="5893" max="5893" width="14.28125" style="23" customWidth="1"/>
    <col min="5894" max="5894" width="12.57421875" style="23" customWidth="1"/>
    <col min="5895" max="5895" width="11.00390625" style="23" bestFit="1" customWidth="1"/>
    <col min="5896" max="5896" width="14.7109375" style="23" customWidth="1"/>
    <col min="5897" max="5897" width="52.8515625" style="23" customWidth="1"/>
    <col min="5898" max="5898" width="14.421875" style="23" customWidth="1"/>
    <col min="5899" max="5899" width="10.7109375" style="23" customWidth="1"/>
    <col min="5900" max="5900" width="20.57421875" style="23" customWidth="1"/>
    <col min="5901" max="5901" width="15.140625" style="23" customWidth="1"/>
    <col min="5902" max="5902" width="14.421875" style="23" bestFit="1" customWidth="1"/>
    <col min="5903" max="5903" width="15.140625" style="23" customWidth="1"/>
    <col min="5904" max="5908" width="5.7109375" style="23" customWidth="1"/>
    <col min="5909" max="5909" width="6.7109375" style="23" customWidth="1"/>
    <col min="5910" max="5914" width="5.7109375" style="23" customWidth="1"/>
    <col min="5915" max="5915" width="6.7109375" style="23" customWidth="1"/>
    <col min="5916" max="5920" width="5.7109375" style="23" customWidth="1"/>
    <col min="5921" max="5929" width="6.7109375" style="23" customWidth="1"/>
    <col min="5930" max="5947" width="5.7109375" style="23" customWidth="1"/>
    <col min="5948" max="5948" width="6.7109375" style="23" customWidth="1"/>
    <col min="5949" max="5953" width="5.7109375" style="23" customWidth="1"/>
    <col min="5954" max="5954" width="52.7109375" style="23" customWidth="1"/>
    <col min="5955" max="5959" width="5.7109375" style="23" customWidth="1"/>
    <col min="5960" max="5960" width="6.7109375" style="23" customWidth="1"/>
    <col min="5961" max="5965" width="5.7109375" style="23" customWidth="1"/>
    <col min="5966" max="5966" width="6.7109375" style="23" customWidth="1"/>
    <col min="5967" max="5978" width="5.7109375" style="23" customWidth="1"/>
    <col min="5979" max="6144" width="11.421875" style="23" customWidth="1"/>
    <col min="6145" max="6145" width="33.421875" style="23" customWidth="1"/>
    <col min="6146" max="6146" width="11.421875" style="23" customWidth="1"/>
    <col min="6147" max="6147" width="14.28125" style="23" customWidth="1"/>
    <col min="6148" max="6148" width="25.57421875" style="23" customWidth="1"/>
    <col min="6149" max="6149" width="14.28125" style="23" customWidth="1"/>
    <col min="6150" max="6150" width="12.57421875" style="23" customWidth="1"/>
    <col min="6151" max="6151" width="11.00390625" style="23" bestFit="1" customWidth="1"/>
    <col min="6152" max="6152" width="14.7109375" style="23" customWidth="1"/>
    <col min="6153" max="6153" width="52.8515625" style="23" customWidth="1"/>
    <col min="6154" max="6154" width="14.421875" style="23" customWidth="1"/>
    <col min="6155" max="6155" width="10.7109375" style="23" customWidth="1"/>
    <col min="6156" max="6156" width="20.57421875" style="23" customWidth="1"/>
    <col min="6157" max="6157" width="15.140625" style="23" customWidth="1"/>
    <col min="6158" max="6158" width="14.421875" style="23" bestFit="1" customWidth="1"/>
    <col min="6159" max="6159" width="15.140625" style="23" customWidth="1"/>
    <col min="6160" max="6164" width="5.7109375" style="23" customWidth="1"/>
    <col min="6165" max="6165" width="6.7109375" style="23" customWidth="1"/>
    <col min="6166" max="6170" width="5.7109375" style="23" customWidth="1"/>
    <col min="6171" max="6171" width="6.7109375" style="23" customWidth="1"/>
    <col min="6172" max="6176" width="5.7109375" style="23" customWidth="1"/>
    <col min="6177" max="6185" width="6.7109375" style="23" customWidth="1"/>
    <col min="6186" max="6203" width="5.7109375" style="23" customWidth="1"/>
    <col min="6204" max="6204" width="6.7109375" style="23" customWidth="1"/>
    <col min="6205" max="6209" width="5.7109375" style="23" customWidth="1"/>
    <col min="6210" max="6210" width="52.7109375" style="23" customWidth="1"/>
    <col min="6211" max="6215" width="5.7109375" style="23" customWidth="1"/>
    <col min="6216" max="6216" width="6.7109375" style="23" customWidth="1"/>
    <col min="6217" max="6221" width="5.7109375" style="23" customWidth="1"/>
    <col min="6222" max="6222" width="6.7109375" style="23" customWidth="1"/>
    <col min="6223" max="6234" width="5.7109375" style="23" customWidth="1"/>
    <col min="6235" max="6400" width="11.421875" style="23" customWidth="1"/>
    <col min="6401" max="6401" width="33.421875" style="23" customWidth="1"/>
    <col min="6402" max="6402" width="11.421875" style="23" customWidth="1"/>
    <col min="6403" max="6403" width="14.28125" style="23" customWidth="1"/>
    <col min="6404" max="6404" width="25.57421875" style="23" customWidth="1"/>
    <col min="6405" max="6405" width="14.28125" style="23" customWidth="1"/>
    <col min="6406" max="6406" width="12.57421875" style="23" customWidth="1"/>
    <col min="6407" max="6407" width="11.00390625" style="23" bestFit="1" customWidth="1"/>
    <col min="6408" max="6408" width="14.7109375" style="23" customWidth="1"/>
    <col min="6409" max="6409" width="52.8515625" style="23" customWidth="1"/>
    <col min="6410" max="6410" width="14.421875" style="23" customWidth="1"/>
    <col min="6411" max="6411" width="10.7109375" style="23" customWidth="1"/>
    <col min="6412" max="6412" width="20.57421875" style="23" customWidth="1"/>
    <col min="6413" max="6413" width="15.140625" style="23" customWidth="1"/>
    <col min="6414" max="6414" width="14.421875" style="23" bestFit="1" customWidth="1"/>
    <col min="6415" max="6415" width="15.140625" style="23" customWidth="1"/>
    <col min="6416" max="6420" width="5.7109375" style="23" customWidth="1"/>
    <col min="6421" max="6421" width="6.7109375" style="23" customWidth="1"/>
    <col min="6422" max="6426" width="5.7109375" style="23" customWidth="1"/>
    <col min="6427" max="6427" width="6.7109375" style="23" customWidth="1"/>
    <col min="6428" max="6432" width="5.7109375" style="23" customWidth="1"/>
    <col min="6433" max="6441" width="6.7109375" style="23" customWidth="1"/>
    <col min="6442" max="6459" width="5.7109375" style="23" customWidth="1"/>
    <col min="6460" max="6460" width="6.7109375" style="23" customWidth="1"/>
    <col min="6461" max="6465" width="5.7109375" style="23" customWidth="1"/>
    <col min="6466" max="6466" width="52.7109375" style="23" customWidth="1"/>
    <col min="6467" max="6471" width="5.7109375" style="23" customWidth="1"/>
    <col min="6472" max="6472" width="6.7109375" style="23" customWidth="1"/>
    <col min="6473" max="6477" width="5.7109375" style="23" customWidth="1"/>
    <col min="6478" max="6478" width="6.7109375" style="23" customWidth="1"/>
    <col min="6479" max="6490" width="5.7109375" style="23" customWidth="1"/>
    <col min="6491" max="6656" width="11.421875" style="23" customWidth="1"/>
    <col min="6657" max="6657" width="33.421875" style="23" customWidth="1"/>
    <col min="6658" max="6658" width="11.421875" style="23" customWidth="1"/>
    <col min="6659" max="6659" width="14.28125" style="23" customWidth="1"/>
    <col min="6660" max="6660" width="25.57421875" style="23" customWidth="1"/>
    <col min="6661" max="6661" width="14.28125" style="23" customWidth="1"/>
    <col min="6662" max="6662" width="12.57421875" style="23" customWidth="1"/>
    <col min="6663" max="6663" width="11.00390625" style="23" bestFit="1" customWidth="1"/>
    <col min="6664" max="6664" width="14.7109375" style="23" customWidth="1"/>
    <col min="6665" max="6665" width="52.8515625" style="23" customWidth="1"/>
    <col min="6666" max="6666" width="14.421875" style="23" customWidth="1"/>
    <col min="6667" max="6667" width="10.7109375" style="23" customWidth="1"/>
    <col min="6668" max="6668" width="20.57421875" style="23" customWidth="1"/>
    <col min="6669" max="6669" width="15.140625" style="23" customWidth="1"/>
    <col min="6670" max="6670" width="14.421875" style="23" bestFit="1" customWidth="1"/>
    <col min="6671" max="6671" width="15.140625" style="23" customWidth="1"/>
    <col min="6672" max="6676" width="5.7109375" style="23" customWidth="1"/>
    <col min="6677" max="6677" width="6.7109375" style="23" customWidth="1"/>
    <col min="6678" max="6682" width="5.7109375" style="23" customWidth="1"/>
    <col min="6683" max="6683" width="6.7109375" style="23" customWidth="1"/>
    <col min="6684" max="6688" width="5.7109375" style="23" customWidth="1"/>
    <col min="6689" max="6697" width="6.7109375" style="23" customWidth="1"/>
    <col min="6698" max="6715" width="5.7109375" style="23" customWidth="1"/>
    <col min="6716" max="6716" width="6.7109375" style="23" customWidth="1"/>
    <col min="6717" max="6721" width="5.7109375" style="23" customWidth="1"/>
    <col min="6722" max="6722" width="52.7109375" style="23" customWidth="1"/>
    <col min="6723" max="6727" width="5.7109375" style="23" customWidth="1"/>
    <col min="6728" max="6728" width="6.7109375" style="23" customWidth="1"/>
    <col min="6729" max="6733" width="5.7109375" style="23" customWidth="1"/>
    <col min="6734" max="6734" width="6.7109375" style="23" customWidth="1"/>
    <col min="6735" max="6746" width="5.7109375" style="23" customWidth="1"/>
    <col min="6747" max="6912" width="11.421875" style="23" customWidth="1"/>
    <col min="6913" max="6913" width="33.421875" style="23" customWidth="1"/>
    <col min="6914" max="6914" width="11.421875" style="23" customWidth="1"/>
    <col min="6915" max="6915" width="14.28125" style="23" customWidth="1"/>
    <col min="6916" max="6916" width="25.57421875" style="23" customWidth="1"/>
    <col min="6917" max="6917" width="14.28125" style="23" customWidth="1"/>
    <col min="6918" max="6918" width="12.57421875" style="23" customWidth="1"/>
    <col min="6919" max="6919" width="11.00390625" style="23" bestFit="1" customWidth="1"/>
    <col min="6920" max="6920" width="14.7109375" style="23" customWidth="1"/>
    <col min="6921" max="6921" width="52.8515625" style="23" customWidth="1"/>
    <col min="6922" max="6922" width="14.421875" style="23" customWidth="1"/>
    <col min="6923" max="6923" width="10.7109375" style="23" customWidth="1"/>
    <col min="6924" max="6924" width="20.57421875" style="23" customWidth="1"/>
    <col min="6925" max="6925" width="15.140625" style="23" customWidth="1"/>
    <col min="6926" max="6926" width="14.421875" style="23" bestFit="1" customWidth="1"/>
    <col min="6927" max="6927" width="15.140625" style="23" customWidth="1"/>
    <col min="6928" max="6932" width="5.7109375" style="23" customWidth="1"/>
    <col min="6933" max="6933" width="6.7109375" style="23" customWidth="1"/>
    <col min="6934" max="6938" width="5.7109375" style="23" customWidth="1"/>
    <col min="6939" max="6939" width="6.7109375" style="23" customWidth="1"/>
    <col min="6940" max="6944" width="5.7109375" style="23" customWidth="1"/>
    <col min="6945" max="6953" width="6.7109375" style="23" customWidth="1"/>
    <col min="6954" max="6971" width="5.7109375" style="23" customWidth="1"/>
    <col min="6972" max="6972" width="6.7109375" style="23" customWidth="1"/>
    <col min="6973" max="6977" width="5.7109375" style="23" customWidth="1"/>
    <col min="6978" max="6978" width="52.7109375" style="23" customWidth="1"/>
    <col min="6979" max="6983" width="5.7109375" style="23" customWidth="1"/>
    <col min="6984" max="6984" width="6.7109375" style="23" customWidth="1"/>
    <col min="6985" max="6989" width="5.7109375" style="23" customWidth="1"/>
    <col min="6990" max="6990" width="6.7109375" style="23" customWidth="1"/>
    <col min="6991" max="7002" width="5.7109375" style="23" customWidth="1"/>
    <col min="7003" max="7168" width="11.421875" style="23" customWidth="1"/>
    <col min="7169" max="7169" width="33.421875" style="23" customWidth="1"/>
    <col min="7170" max="7170" width="11.421875" style="23" customWidth="1"/>
    <col min="7171" max="7171" width="14.28125" style="23" customWidth="1"/>
    <col min="7172" max="7172" width="25.57421875" style="23" customWidth="1"/>
    <col min="7173" max="7173" width="14.28125" style="23" customWidth="1"/>
    <col min="7174" max="7174" width="12.57421875" style="23" customWidth="1"/>
    <col min="7175" max="7175" width="11.00390625" style="23" bestFit="1" customWidth="1"/>
    <col min="7176" max="7176" width="14.7109375" style="23" customWidth="1"/>
    <col min="7177" max="7177" width="52.8515625" style="23" customWidth="1"/>
    <col min="7178" max="7178" width="14.421875" style="23" customWidth="1"/>
    <col min="7179" max="7179" width="10.7109375" style="23" customWidth="1"/>
    <col min="7180" max="7180" width="20.57421875" style="23" customWidth="1"/>
    <col min="7181" max="7181" width="15.140625" style="23" customWidth="1"/>
    <col min="7182" max="7182" width="14.421875" style="23" bestFit="1" customWidth="1"/>
    <col min="7183" max="7183" width="15.140625" style="23" customWidth="1"/>
    <col min="7184" max="7188" width="5.7109375" style="23" customWidth="1"/>
    <col min="7189" max="7189" width="6.7109375" style="23" customWidth="1"/>
    <col min="7190" max="7194" width="5.7109375" style="23" customWidth="1"/>
    <col min="7195" max="7195" width="6.7109375" style="23" customWidth="1"/>
    <col min="7196" max="7200" width="5.7109375" style="23" customWidth="1"/>
    <col min="7201" max="7209" width="6.7109375" style="23" customWidth="1"/>
    <col min="7210" max="7227" width="5.7109375" style="23" customWidth="1"/>
    <col min="7228" max="7228" width="6.7109375" style="23" customWidth="1"/>
    <col min="7229" max="7233" width="5.7109375" style="23" customWidth="1"/>
    <col min="7234" max="7234" width="52.7109375" style="23" customWidth="1"/>
    <col min="7235" max="7239" width="5.7109375" style="23" customWidth="1"/>
    <col min="7240" max="7240" width="6.7109375" style="23" customWidth="1"/>
    <col min="7241" max="7245" width="5.7109375" style="23" customWidth="1"/>
    <col min="7246" max="7246" width="6.7109375" style="23" customWidth="1"/>
    <col min="7247" max="7258" width="5.7109375" style="23" customWidth="1"/>
    <col min="7259" max="7424" width="11.421875" style="23" customWidth="1"/>
    <col min="7425" max="7425" width="33.421875" style="23" customWidth="1"/>
    <col min="7426" max="7426" width="11.421875" style="23" customWidth="1"/>
    <col min="7427" max="7427" width="14.28125" style="23" customWidth="1"/>
    <col min="7428" max="7428" width="25.57421875" style="23" customWidth="1"/>
    <col min="7429" max="7429" width="14.28125" style="23" customWidth="1"/>
    <col min="7430" max="7430" width="12.57421875" style="23" customWidth="1"/>
    <col min="7431" max="7431" width="11.00390625" style="23" bestFit="1" customWidth="1"/>
    <col min="7432" max="7432" width="14.7109375" style="23" customWidth="1"/>
    <col min="7433" max="7433" width="52.8515625" style="23" customWidth="1"/>
    <col min="7434" max="7434" width="14.421875" style="23" customWidth="1"/>
    <col min="7435" max="7435" width="10.7109375" style="23" customWidth="1"/>
    <col min="7436" max="7436" width="20.57421875" style="23" customWidth="1"/>
    <col min="7437" max="7437" width="15.140625" style="23" customWidth="1"/>
    <col min="7438" max="7438" width="14.421875" style="23" bestFit="1" customWidth="1"/>
    <col min="7439" max="7439" width="15.140625" style="23" customWidth="1"/>
    <col min="7440" max="7444" width="5.7109375" style="23" customWidth="1"/>
    <col min="7445" max="7445" width="6.7109375" style="23" customWidth="1"/>
    <col min="7446" max="7450" width="5.7109375" style="23" customWidth="1"/>
    <col min="7451" max="7451" width="6.7109375" style="23" customWidth="1"/>
    <col min="7452" max="7456" width="5.7109375" style="23" customWidth="1"/>
    <col min="7457" max="7465" width="6.7109375" style="23" customWidth="1"/>
    <col min="7466" max="7483" width="5.7109375" style="23" customWidth="1"/>
    <col min="7484" max="7484" width="6.7109375" style="23" customWidth="1"/>
    <col min="7485" max="7489" width="5.7109375" style="23" customWidth="1"/>
    <col min="7490" max="7490" width="52.7109375" style="23" customWidth="1"/>
    <col min="7491" max="7495" width="5.7109375" style="23" customWidth="1"/>
    <col min="7496" max="7496" width="6.7109375" style="23" customWidth="1"/>
    <col min="7497" max="7501" width="5.7109375" style="23" customWidth="1"/>
    <col min="7502" max="7502" width="6.7109375" style="23" customWidth="1"/>
    <col min="7503" max="7514" width="5.7109375" style="23" customWidth="1"/>
    <col min="7515" max="7680" width="11.421875" style="23" customWidth="1"/>
    <col min="7681" max="7681" width="33.421875" style="23" customWidth="1"/>
    <col min="7682" max="7682" width="11.421875" style="23" customWidth="1"/>
    <col min="7683" max="7683" width="14.28125" style="23" customWidth="1"/>
    <col min="7684" max="7684" width="25.57421875" style="23" customWidth="1"/>
    <col min="7685" max="7685" width="14.28125" style="23" customWidth="1"/>
    <col min="7686" max="7686" width="12.57421875" style="23" customWidth="1"/>
    <col min="7687" max="7687" width="11.00390625" style="23" bestFit="1" customWidth="1"/>
    <col min="7688" max="7688" width="14.7109375" style="23" customWidth="1"/>
    <col min="7689" max="7689" width="52.8515625" style="23" customWidth="1"/>
    <col min="7690" max="7690" width="14.421875" style="23" customWidth="1"/>
    <col min="7691" max="7691" width="10.7109375" style="23" customWidth="1"/>
    <col min="7692" max="7692" width="20.57421875" style="23" customWidth="1"/>
    <col min="7693" max="7693" width="15.140625" style="23" customWidth="1"/>
    <col min="7694" max="7694" width="14.421875" style="23" bestFit="1" customWidth="1"/>
    <col min="7695" max="7695" width="15.140625" style="23" customWidth="1"/>
    <col min="7696" max="7700" width="5.7109375" style="23" customWidth="1"/>
    <col min="7701" max="7701" width="6.7109375" style="23" customWidth="1"/>
    <col min="7702" max="7706" width="5.7109375" style="23" customWidth="1"/>
    <col min="7707" max="7707" width="6.7109375" style="23" customWidth="1"/>
    <col min="7708" max="7712" width="5.7109375" style="23" customWidth="1"/>
    <col min="7713" max="7721" width="6.7109375" style="23" customWidth="1"/>
    <col min="7722" max="7739" width="5.7109375" style="23" customWidth="1"/>
    <col min="7740" max="7740" width="6.7109375" style="23" customWidth="1"/>
    <col min="7741" max="7745" width="5.7109375" style="23" customWidth="1"/>
    <col min="7746" max="7746" width="52.7109375" style="23" customWidth="1"/>
    <col min="7747" max="7751" width="5.7109375" style="23" customWidth="1"/>
    <col min="7752" max="7752" width="6.7109375" style="23" customWidth="1"/>
    <col min="7753" max="7757" width="5.7109375" style="23" customWidth="1"/>
    <col min="7758" max="7758" width="6.7109375" style="23" customWidth="1"/>
    <col min="7759" max="7770" width="5.7109375" style="23" customWidth="1"/>
    <col min="7771" max="7936" width="11.421875" style="23" customWidth="1"/>
    <col min="7937" max="7937" width="33.421875" style="23" customWidth="1"/>
    <col min="7938" max="7938" width="11.421875" style="23" customWidth="1"/>
    <col min="7939" max="7939" width="14.28125" style="23" customWidth="1"/>
    <col min="7940" max="7940" width="25.57421875" style="23" customWidth="1"/>
    <col min="7941" max="7941" width="14.28125" style="23" customWidth="1"/>
    <col min="7942" max="7942" width="12.57421875" style="23" customWidth="1"/>
    <col min="7943" max="7943" width="11.00390625" style="23" bestFit="1" customWidth="1"/>
    <col min="7944" max="7944" width="14.7109375" style="23" customWidth="1"/>
    <col min="7945" max="7945" width="52.8515625" style="23" customWidth="1"/>
    <col min="7946" max="7946" width="14.421875" style="23" customWidth="1"/>
    <col min="7947" max="7947" width="10.7109375" style="23" customWidth="1"/>
    <col min="7948" max="7948" width="20.57421875" style="23" customWidth="1"/>
    <col min="7949" max="7949" width="15.140625" style="23" customWidth="1"/>
    <col min="7950" max="7950" width="14.421875" style="23" bestFit="1" customWidth="1"/>
    <col min="7951" max="7951" width="15.140625" style="23" customWidth="1"/>
    <col min="7952" max="7956" width="5.7109375" style="23" customWidth="1"/>
    <col min="7957" max="7957" width="6.7109375" style="23" customWidth="1"/>
    <col min="7958" max="7962" width="5.7109375" style="23" customWidth="1"/>
    <col min="7963" max="7963" width="6.7109375" style="23" customWidth="1"/>
    <col min="7964" max="7968" width="5.7109375" style="23" customWidth="1"/>
    <col min="7969" max="7977" width="6.7109375" style="23" customWidth="1"/>
    <col min="7978" max="7995" width="5.7109375" style="23" customWidth="1"/>
    <col min="7996" max="7996" width="6.7109375" style="23" customWidth="1"/>
    <col min="7997" max="8001" width="5.7109375" style="23" customWidth="1"/>
    <col min="8002" max="8002" width="52.7109375" style="23" customWidth="1"/>
    <col min="8003" max="8007" width="5.7109375" style="23" customWidth="1"/>
    <col min="8008" max="8008" width="6.7109375" style="23" customWidth="1"/>
    <col min="8009" max="8013" width="5.7109375" style="23" customWidth="1"/>
    <col min="8014" max="8014" width="6.7109375" style="23" customWidth="1"/>
    <col min="8015" max="8026" width="5.7109375" style="23" customWidth="1"/>
    <col min="8027" max="8192" width="11.421875" style="23" customWidth="1"/>
    <col min="8193" max="8193" width="33.421875" style="23" customWidth="1"/>
    <col min="8194" max="8194" width="11.421875" style="23" customWidth="1"/>
    <col min="8195" max="8195" width="14.28125" style="23" customWidth="1"/>
    <col min="8196" max="8196" width="25.57421875" style="23" customWidth="1"/>
    <col min="8197" max="8197" width="14.28125" style="23" customWidth="1"/>
    <col min="8198" max="8198" width="12.57421875" style="23" customWidth="1"/>
    <col min="8199" max="8199" width="11.00390625" style="23" bestFit="1" customWidth="1"/>
    <col min="8200" max="8200" width="14.7109375" style="23" customWidth="1"/>
    <col min="8201" max="8201" width="52.8515625" style="23" customWidth="1"/>
    <col min="8202" max="8202" width="14.421875" style="23" customWidth="1"/>
    <col min="8203" max="8203" width="10.7109375" style="23" customWidth="1"/>
    <col min="8204" max="8204" width="20.57421875" style="23" customWidth="1"/>
    <col min="8205" max="8205" width="15.140625" style="23" customWidth="1"/>
    <col min="8206" max="8206" width="14.421875" style="23" bestFit="1" customWidth="1"/>
    <col min="8207" max="8207" width="15.140625" style="23" customWidth="1"/>
    <col min="8208" max="8212" width="5.7109375" style="23" customWidth="1"/>
    <col min="8213" max="8213" width="6.7109375" style="23" customWidth="1"/>
    <col min="8214" max="8218" width="5.7109375" style="23" customWidth="1"/>
    <col min="8219" max="8219" width="6.7109375" style="23" customWidth="1"/>
    <col min="8220" max="8224" width="5.7109375" style="23" customWidth="1"/>
    <col min="8225" max="8233" width="6.7109375" style="23" customWidth="1"/>
    <col min="8234" max="8251" width="5.7109375" style="23" customWidth="1"/>
    <col min="8252" max="8252" width="6.7109375" style="23" customWidth="1"/>
    <col min="8253" max="8257" width="5.7109375" style="23" customWidth="1"/>
    <col min="8258" max="8258" width="52.7109375" style="23" customWidth="1"/>
    <col min="8259" max="8263" width="5.7109375" style="23" customWidth="1"/>
    <col min="8264" max="8264" width="6.7109375" style="23" customWidth="1"/>
    <col min="8265" max="8269" width="5.7109375" style="23" customWidth="1"/>
    <col min="8270" max="8270" width="6.7109375" style="23" customWidth="1"/>
    <col min="8271" max="8282" width="5.7109375" style="23" customWidth="1"/>
    <col min="8283" max="8448" width="11.421875" style="23" customWidth="1"/>
    <col min="8449" max="8449" width="33.421875" style="23" customWidth="1"/>
    <col min="8450" max="8450" width="11.421875" style="23" customWidth="1"/>
    <col min="8451" max="8451" width="14.28125" style="23" customWidth="1"/>
    <col min="8452" max="8452" width="25.57421875" style="23" customWidth="1"/>
    <col min="8453" max="8453" width="14.28125" style="23" customWidth="1"/>
    <col min="8454" max="8454" width="12.57421875" style="23" customWidth="1"/>
    <col min="8455" max="8455" width="11.00390625" style="23" bestFit="1" customWidth="1"/>
    <col min="8456" max="8456" width="14.7109375" style="23" customWidth="1"/>
    <col min="8457" max="8457" width="52.8515625" style="23" customWidth="1"/>
    <col min="8458" max="8458" width="14.421875" style="23" customWidth="1"/>
    <col min="8459" max="8459" width="10.7109375" style="23" customWidth="1"/>
    <col min="8460" max="8460" width="20.57421875" style="23" customWidth="1"/>
    <col min="8461" max="8461" width="15.140625" style="23" customWidth="1"/>
    <col min="8462" max="8462" width="14.421875" style="23" bestFit="1" customWidth="1"/>
    <col min="8463" max="8463" width="15.140625" style="23" customWidth="1"/>
    <col min="8464" max="8468" width="5.7109375" style="23" customWidth="1"/>
    <col min="8469" max="8469" width="6.7109375" style="23" customWidth="1"/>
    <col min="8470" max="8474" width="5.7109375" style="23" customWidth="1"/>
    <col min="8475" max="8475" width="6.7109375" style="23" customWidth="1"/>
    <col min="8476" max="8480" width="5.7109375" style="23" customWidth="1"/>
    <col min="8481" max="8489" width="6.7109375" style="23" customWidth="1"/>
    <col min="8490" max="8507" width="5.7109375" style="23" customWidth="1"/>
    <col min="8508" max="8508" width="6.7109375" style="23" customWidth="1"/>
    <col min="8509" max="8513" width="5.7109375" style="23" customWidth="1"/>
    <col min="8514" max="8514" width="52.7109375" style="23" customWidth="1"/>
    <col min="8515" max="8519" width="5.7109375" style="23" customWidth="1"/>
    <col min="8520" max="8520" width="6.7109375" style="23" customWidth="1"/>
    <col min="8521" max="8525" width="5.7109375" style="23" customWidth="1"/>
    <col min="8526" max="8526" width="6.7109375" style="23" customWidth="1"/>
    <col min="8527" max="8538" width="5.7109375" style="23" customWidth="1"/>
    <col min="8539" max="8704" width="11.421875" style="23" customWidth="1"/>
    <col min="8705" max="8705" width="33.421875" style="23" customWidth="1"/>
    <col min="8706" max="8706" width="11.421875" style="23" customWidth="1"/>
    <col min="8707" max="8707" width="14.28125" style="23" customWidth="1"/>
    <col min="8708" max="8708" width="25.57421875" style="23" customWidth="1"/>
    <col min="8709" max="8709" width="14.28125" style="23" customWidth="1"/>
    <col min="8710" max="8710" width="12.57421875" style="23" customWidth="1"/>
    <col min="8711" max="8711" width="11.00390625" style="23" bestFit="1" customWidth="1"/>
    <col min="8712" max="8712" width="14.7109375" style="23" customWidth="1"/>
    <col min="8713" max="8713" width="52.8515625" style="23" customWidth="1"/>
    <col min="8714" max="8714" width="14.421875" style="23" customWidth="1"/>
    <col min="8715" max="8715" width="10.7109375" style="23" customWidth="1"/>
    <col min="8716" max="8716" width="20.57421875" style="23" customWidth="1"/>
    <col min="8717" max="8717" width="15.140625" style="23" customWidth="1"/>
    <col min="8718" max="8718" width="14.421875" style="23" bestFit="1" customWidth="1"/>
    <col min="8719" max="8719" width="15.140625" style="23" customWidth="1"/>
    <col min="8720" max="8724" width="5.7109375" style="23" customWidth="1"/>
    <col min="8725" max="8725" width="6.7109375" style="23" customWidth="1"/>
    <col min="8726" max="8730" width="5.7109375" style="23" customWidth="1"/>
    <col min="8731" max="8731" width="6.7109375" style="23" customWidth="1"/>
    <col min="8732" max="8736" width="5.7109375" style="23" customWidth="1"/>
    <col min="8737" max="8745" width="6.7109375" style="23" customWidth="1"/>
    <col min="8746" max="8763" width="5.7109375" style="23" customWidth="1"/>
    <col min="8764" max="8764" width="6.7109375" style="23" customWidth="1"/>
    <col min="8765" max="8769" width="5.7109375" style="23" customWidth="1"/>
    <col min="8770" max="8770" width="52.7109375" style="23" customWidth="1"/>
    <col min="8771" max="8775" width="5.7109375" style="23" customWidth="1"/>
    <col min="8776" max="8776" width="6.7109375" style="23" customWidth="1"/>
    <col min="8777" max="8781" width="5.7109375" style="23" customWidth="1"/>
    <col min="8782" max="8782" width="6.7109375" style="23" customWidth="1"/>
    <col min="8783" max="8794" width="5.7109375" style="23" customWidth="1"/>
    <col min="8795" max="8960" width="11.421875" style="23" customWidth="1"/>
    <col min="8961" max="8961" width="33.421875" style="23" customWidth="1"/>
    <col min="8962" max="8962" width="11.421875" style="23" customWidth="1"/>
    <col min="8963" max="8963" width="14.28125" style="23" customWidth="1"/>
    <col min="8964" max="8964" width="25.57421875" style="23" customWidth="1"/>
    <col min="8965" max="8965" width="14.28125" style="23" customWidth="1"/>
    <col min="8966" max="8966" width="12.57421875" style="23" customWidth="1"/>
    <col min="8967" max="8967" width="11.00390625" style="23" bestFit="1" customWidth="1"/>
    <col min="8968" max="8968" width="14.7109375" style="23" customWidth="1"/>
    <col min="8969" max="8969" width="52.8515625" style="23" customWidth="1"/>
    <col min="8970" max="8970" width="14.421875" style="23" customWidth="1"/>
    <col min="8971" max="8971" width="10.7109375" style="23" customWidth="1"/>
    <col min="8972" max="8972" width="20.57421875" style="23" customWidth="1"/>
    <col min="8973" max="8973" width="15.140625" style="23" customWidth="1"/>
    <col min="8974" max="8974" width="14.421875" style="23" bestFit="1" customWidth="1"/>
    <col min="8975" max="8975" width="15.140625" style="23" customWidth="1"/>
    <col min="8976" max="8980" width="5.7109375" style="23" customWidth="1"/>
    <col min="8981" max="8981" width="6.7109375" style="23" customWidth="1"/>
    <col min="8982" max="8986" width="5.7109375" style="23" customWidth="1"/>
    <col min="8987" max="8987" width="6.7109375" style="23" customWidth="1"/>
    <col min="8988" max="8992" width="5.7109375" style="23" customWidth="1"/>
    <col min="8993" max="9001" width="6.7109375" style="23" customWidth="1"/>
    <col min="9002" max="9019" width="5.7109375" style="23" customWidth="1"/>
    <col min="9020" max="9020" width="6.7109375" style="23" customWidth="1"/>
    <col min="9021" max="9025" width="5.7109375" style="23" customWidth="1"/>
    <col min="9026" max="9026" width="52.7109375" style="23" customWidth="1"/>
    <col min="9027" max="9031" width="5.7109375" style="23" customWidth="1"/>
    <col min="9032" max="9032" width="6.7109375" style="23" customWidth="1"/>
    <col min="9033" max="9037" width="5.7109375" style="23" customWidth="1"/>
    <col min="9038" max="9038" width="6.7109375" style="23" customWidth="1"/>
    <col min="9039" max="9050" width="5.7109375" style="23" customWidth="1"/>
    <col min="9051" max="9216" width="11.421875" style="23" customWidth="1"/>
    <col min="9217" max="9217" width="33.421875" style="23" customWidth="1"/>
    <col min="9218" max="9218" width="11.421875" style="23" customWidth="1"/>
    <col min="9219" max="9219" width="14.28125" style="23" customWidth="1"/>
    <col min="9220" max="9220" width="25.57421875" style="23" customWidth="1"/>
    <col min="9221" max="9221" width="14.28125" style="23" customWidth="1"/>
    <col min="9222" max="9222" width="12.57421875" style="23" customWidth="1"/>
    <col min="9223" max="9223" width="11.00390625" style="23" bestFit="1" customWidth="1"/>
    <col min="9224" max="9224" width="14.7109375" style="23" customWidth="1"/>
    <col min="9225" max="9225" width="52.8515625" style="23" customWidth="1"/>
    <col min="9226" max="9226" width="14.421875" style="23" customWidth="1"/>
    <col min="9227" max="9227" width="10.7109375" style="23" customWidth="1"/>
    <col min="9228" max="9228" width="20.57421875" style="23" customWidth="1"/>
    <col min="9229" max="9229" width="15.140625" style="23" customWidth="1"/>
    <col min="9230" max="9230" width="14.421875" style="23" bestFit="1" customWidth="1"/>
    <col min="9231" max="9231" width="15.140625" style="23" customWidth="1"/>
    <col min="9232" max="9236" width="5.7109375" style="23" customWidth="1"/>
    <col min="9237" max="9237" width="6.7109375" style="23" customWidth="1"/>
    <col min="9238" max="9242" width="5.7109375" style="23" customWidth="1"/>
    <col min="9243" max="9243" width="6.7109375" style="23" customWidth="1"/>
    <col min="9244" max="9248" width="5.7109375" style="23" customWidth="1"/>
    <col min="9249" max="9257" width="6.7109375" style="23" customWidth="1"/>
    <col min="9258" max="9275" width="5.7109375" style="23" customWidth="1"/>
    <col min="9276" max="9276" width="6.7109375" style="23" customWidth="1"/>
    <col min="9277" max="9281" width="5.7109375" style="23" customWidth="1"/>
    <col min="9282" max="9282" width="52.7109375" style="23" customWidth="1"/>
    <col min="9283" max="9287" width="5.7109375" style="23" customWidth="1"/>
    <col min="9288" max="9288" width="6.7109375" style="23" customWidth="1"/>
    <col min="9289" max="9293" width="5.7109375" style="23" customWidth="1"/>
    <col min="9294" max="9294" width="6.7109375" style="23" customWidth="1"/>
    <col min="9295" max="9306" width="5.7109375" style="23" customWidth="1"/>
    <col min="9307" max="9472" width="11.421875" style="23" customWidth="1"/>
    <col min="9473" max="9473" width="33.421875" style="23" customWidth="1"/>
    <col min="9474" max="9474" width="11.421875" style="23" customWidth="1"/>
    <col min="9475" max="9475" width="14.28125" style="23" customWidth="1"/>
    <col min="9476" max="9476" width="25.57421875" style="23" customWidth="1"/>
    <col min="9477" max="9477" width="14.28125" style="23" customWidth="1"/>
    <col min="9478" max="9478" width="12.57421875" style="23" customWidth="1"/>
    <col min="9479" max="9479" width="11.00390625" style="23" bestFit="1" customWidth="1"/>
    <col min="9480" max="9480" width="14.7109375" style="23" customWidth="1"/>
    <col min="9481" max="9481" width="52.8515625" style="23" customWidth="1"/>
    <col min="9482" max="9482" width="14.421875" style="23" customWidth="1"/>
    <col min="9483" max="9483" width="10.7109375" style="23" customWidth="1"/>
    <col min="9484" max="9484" width="20.57421875" style="23" customWidth="1"/>
    <col min="9485" max="9485" width="15.140625" style="23" customWidth="1"/>
    <col min="9486" max="9486" width="14.421875" style="23" bestFit="1" customWidth="1"/>
    <col min="9487" max="9487" width="15.140625" style="23" customWidth="1"/>
    <col min="9488" max="9492" width="5.7109375" style="23" customWidth="1"/>
    <col min="9493" max="9493" width="6.7109375" style="23" customWidth="1"/>
    <col min="9494" max="9498" width="5.7109375" style="23" customWidth="1"/>
    <col min="9499" max="9499" width="6.7109375" style="23" customWidth="1"/>
    <col min="9500" max="9504" width="5.7109375" style="23" customWidth="1"/>
    <col min="9505" max="9513" width="6.7109375" style="23" customWidth="1"/>
    <col min="9514" max="9531" width="5.7109375" style="23" customWidth="1"/>
    <col min="9532" max="9532" width="6.7109375" style="23" customWidth="1"/>
    <col min="9533" max="9537" width="5.7109375" style="23" customWidth="1"/>
    <col min="9538" max="9538" width="52.7109375" style="23" customWidth="1"/>
    <col min="9539" max="9543" width="5.7109375" style="23" customWidth="1"/>
    <col min="9544" max="9544" width="6.7109375" style="23" customWidth="1"/>
    <col min="9545" max="9549" width="5.7109375" style="23" customWidth="1"/>
    <col min="9550" max="9550" width="6.7109375" style="23" customWidth="1"/>
    <col min="9551" max="9562" width="5.7109375" style="23" customWidth="1"/>
    <col min="9563" max="9728" width="11.421875" style="23" customWidth="1"/>
    <col min="9729" max="9729" width="33.421875" style="23" customWidth="1"/>
    <col min="9730" max="9730" width="11.421875" style="23" customWidth="1"/>
    <col min="9731" max="9731" width="14.28125" style="23" customWidth="1"/>
    <col min="9732" max="9732" width="25.57421875" style="23" customWidth="1"/>
    <col min="9733" max="9733" width="14.28125" style="23" customWidth="1"/>
    <col min="9734" max="9734" width="12.57421875" style="23" customWidth="1"/>
    <col min="9735" max="9735" width="11.00390625" style="23" bestFit="1" customWidth="1"/>
    <col min="9736" max="9736" width="14.7109375" style="23" customWidth="1"/>
    <col min="9737" max="9737" width="52.8515625" style="23" customWidth="1"/>
    <col min="9738" max="9738" width="14.421875" style="23" customWidth="1"/>
    <col min="9739" max="9739" width="10.7109375" style="23" customWidth="1"/>
    <col min="9740" max="9740" width="20.57421875" style="23" customWidth="1"/>
    <col min="9741" max="9741" width="15.140625" style="23" customWidth="1"/>
    <col min="9742" max="9742" width="14.421875" style="23" bestFit="1" customWidth="1"/>
    <col min="9743" max="9743" width="15.140625" style="23" customWidth="1"/>
    <col min="9744" max="9748" width="5.7109375" style="23" customWidth="1"/>
    <col min="9749" max="9749" width="6.7109375" style="23" customWidth="1"/>
    <col min="9750" max="9754" width="5.7109375" style="23" customWidth="1"/>
    <col min="9755" max="9755" width="6.7109375" style="23" customWidth="1"/>
    <col min="9756" max="9760" width="5.7109375" style="23" customWidth="1"/>
    <col min="9761" max="9769" width="6.7109375" style="23" customWidth="1"/>
    <col min="9770" max="9787" width="5.7109375" style="23" customWidth="1"/>
    <col min="9788" max="9788" width="6.7109375" style="23" customWidth="1"/>
    <col min="9789" max="9793" width="5.7109375" style="23" customWidth="1"/>
    <col min="9794" max="9794" width="52.7109375" style="23" customWidth="1"/>
    <col min="9795" max="9799" width="5.7109375" style="23" customWidth="1"/>
    <col min="9800" max="9800" width="6.7109375" style="23" customWidth="1"/>
    <col min="9801" max="9805" width="5.7109375" style="23" customWidth="1"/>
    <col min="9806" max="9806" width="6.7109375" style="23" customWidth="1"/>
    <col min="9807" max="9818" width="5.7109375" style="23" customWidth="1"/>
    <col min="9819" max="9984" width="11.421875" style="23" customWidth="1"/>
    <col min="9985" max="9985" width="33.421875" style="23" customWidth="1"/>
    <col min="9986" max="9986" width="11.421875" style="23" customWidth="1"/>
    <col min="9987" max="9987" width="14.28125" style="23" customWidth="1"/>
    <col min="9988" max="9988" width="25.57421875" style="23" customWidth="1"/>
    <col min="9989" max="9989" width="14.28125" style="23" customWidth="1"/>
    <col min="9990" max="9990" width="12.57421875" style="23" customWidth="1"/>
    <col min="9991" max="9991" width="11.00390625" style="23" bestFit="1" customWidth="1"/>
    <col min="9992" max="9992" width="14.7109375" style="23" customWidth="1"/>
    <col min="9993" max="9993" width="52.8515625" style="23" customWidth="1"/>
    <col min="9994" max="9994" width="14.421875" style="23" customWidth="1"/>
    <col min="9995" max="9995" width="10.7109375" style="23" customWidth="1"/>
    <col min="9996" max="9996" width="20.57421875" style="23" customWidth="1"/>
    <col min="9997" max="9997" width="15.140625" style="23" customWidth="1"/>
    <col min="9998" max="9998" width="14.421875" style="23" bestFit="1" customWidth="1"/>
    <col min="9999" max="9999" width="15.140625" style="23" customWidth="1"/>
    <col min="10000" max="10004" width="5.7109375" style="23" customWidth="1"/>
    <col min="10005" max="10005" width="6.7109375" style="23" customWidth="1"/>
    <col min="10006" max="10010" width="5.7109375" style="23" customWidth="1"/>
    <col min="10011" max="10011" width="6.7109375" style="23" customWidth="1"/>
    <col min="10012" max="10016" width="5.7109375" style="23" customWidth="1"/>
    <col min="10017" max="10025" width="6.7109375" style="23" customWidth="1"/>
    <col min="10026" max="10043" width="5.7109375" style="23" customWidth="1"/>
    <col min="10044" max="10044" width="6.7109375" style="23" customWidth="1"/>
    <col min="10045" max="10049" width="5.7109375" style="23" customWidth="1"/>
    <col min="10050" max="10050" width="52.7109375" style="23" customWidth="1"/>
    <col min="10051" max="10055" width="5.7109375" style="23" customWidth="1"/>
    <col min="10056" max="10056" width="6.7109375" style="23" customWidth="1"/>
    <col min="10057" max="10061" width="5.7109375" style="23" customWidth="1"/>
    <col min="10062" max="10062" width="6.7109375" style="23" customWidth="1"/>
    <col min="10063" max="10074" width="5.7109375" style="23" customWidth="1"/>
    <col min="10075" max="10240" width="11.421875" style="23" customWidth="1"/>
    <col min="10241" max="10241" width="33.421875" style="23" customWidth="1"/>
    <col min="10242" max="10242" width="11.421875" style="23" customWidth="1"/>
    <col min="10243" max="10243" width="14.28125" style="23" customWidth="1"/>
    <col min="10244" max="10244" width="25.57421875" style="23" customWidth="1"/>
    <col min="10245" max="10245" width="14.28125" style="23" customWidth="1"/>
    <col min="10246" max="10246" width="12.57421875" style="23" customWidth="1"/>
    <col min="10247" max="10247" width="11.00390625" style="23" bestFit="1" customWidth="1"/>
    <col min="10248" max="10248" width="14.7109375" style="23" customWidth="1"/>
    <col min="10249" max="10249" width="52.8515625" style="23" customWidth="1"/>
    <col min="10250" max="10250" width="14.421875" style="23" customWidth="1"/>
    <col min="10251" max="10251" width="10.7109375" style="23" customWidth="1"/>
    <col min="10252" max="10252" width="20.57421875" style="23" customWidth="1"/>
    <col min="10253" max="10253" width="15.140625" style="23" customWidth="1"/>
    <col min="10254" max="10254" width="14.421875" style="23" bestFit="1" customWidth="1"/>
    <col min="10255" max="10255" width="15.140625" style="23" customWidth="1"/>
    <col min="10256" max="10260" width="5.7109375" style="23" customWidth="1"/>
    <col min="10261" max="10261" width="6.7109375" style="23" customWidth="1"/>
    <col min="10262" max="10266" width="5.7109375" style="23" customWidth="1"/>
    <col min="10267" max="10267" width="6.7109375" style="23" customWidth="1"/>
    <col min="10268" max="10272" width="5.7109375" style="23" customWidth="1"/>
    <col min="10273" max="10281" width="6.7109375" style="23" customWidth="1"/>
    <col min="10282" max="10299" width="5.7109375" style="23" customWidth="1"/>
    <col min="10300" max="10300" width="6.7109375" style="23" customWidth="1"/>
    <col min="10301" max="10305" width="5.7109375" style="23" customWidth="1"/>
    <col min="10306" max="10306" width="52.7109375" style="23" customWidth="1"/>
    <col min="10307" max="10311" width="5.7109375" style="23" customWidth="1"/>
    <col min="10312" max="10312" width="6.7109375" style="23" customWidth="1"/>
    <col min="10313" max="10317" width="5.7109375" style="23" customWidth="1"/>
    <col min="10318" max="10318" width="6.7109375" style="23" customWidth="1"/>
    <col min="10319" max="10330" width="5.7109375" style="23" customWidth="1"/>
    <col min="10331" max="10496" width="11.421875" style="23" customWidth="1"/>
    <col min="10497" max="10497" width="33.421875" style="23" customWidth="1"/>
    <col min="10498" max="10498" width="11.421875" style="23" customWidth="1"/>
    <col min="10499" max="10499" width="14.28125" style="23" customWidth="1"/>
    <col min="10500" max="10500" width="25.57421875" style="23" customWidth="1"/>
    <col min="10501" max="10501" width="14.28125" style="23" customWidth="1"/>
    <col min="10502" max="10502" width="12.57421875" style="23" customWidth="1"/>
    <col min="10503" max="10503" width="11.00390625" style="23" bestFit="1" customWidth="1"/>
    <col min="10504" max="10504" width="14.7109375" style="23" customWidth="1"/>
    <col min="10505" max="10505" width="52.8515625" style="23" customWidth="1"/>
    <col min="10506" max="10506" width="14.421875" style="23" customWidth="1"/>
    <col min="10507" max="10507" width="10.7109375" style="23" customWidth="1"/>
    <col min="10508" max="10508" width="20.57421875" style="23" customWidth="1"/>
    <col min="10509" max="10509" width="15.140625" style="23" customWidth="1"/>
    <col min="10510" max="10510" width="14.421875" style="23" bestFit="1" customWidth="1"/>
    <col min="10511" max="10511" width="15.140625" style="23" customWidth="1"/>
    <col min="10512" max="10516" width="5.7109375" style="23" customWidth="1"/>
    <col min="10517" max="10517" width="6.7109375" style="23" customWidth="1"/>
    <col min="10518" max="10522" width="5.7109375" style="23" customWidth="1"/>
    <col min="10523" max="10523" width="6.7109375" style="23" customWidth="1"/>
    <col min="10524" max="10528" width="5.7109375" style="23" customWidth="1"/>
    <col min="10529" max="10537" width="6.7109375" style="23" customWidth="1"/>
    <col min="10538" max="10555" width="5.7109375" style="23" customWidth="1"/>
    <col min="10556" max="10556" width="6.7109375" style="23" customWidth="1"/>
    <col min="10557" max="10561" width="5.7109375" style="23" customWidth="1"/>
    <col min="10562" max="10562" width="52.7109375" style="23" customWidth="1"/>
    <col min="10563" max="10567" width="5.7109375" style="23" customWidth="1"/>
    <col min="10568" max="10568" width="6.7109375" style="23" customWidth="1"/>
    <col min="10569" max="10573" width="5.7109375" style="23" customWidth="1"/>
    <col min="10574" max="10574" width="6.7109375" style="23" customWidth="1"/>
    <col min="10575" max="10586" width="5.7109375" style="23" customWidth="1"/>
    <col min="10587" max="10752" width="11.421875" style="23" customWidth="1"/>
    <col min="10753" max="10753" width="33.421875" style="23" customWidth="1"/>
    <col min="10754" max="10754" width="11.421875" style="23" customWidth="1"/>
    <col min="10755" max="10755" width="14.28125" style="23" customWidth="1"/>
    <col min="10756" max="10756" width="25.57421875" style="23" customWidth="1"/>
    <col min="10757" max="10757" width="14.28125" style="23" customWidth="1"/>
    <col min="10758" max="10758" width="12.57421875" style="23" customWidth="1"/>
    <col min="10759" max="10759" width="11.00390625" style="23" bestFit="1" customWidth="1"/>
    <col min="10760" max="10760" width="14.7109375" style="23" customWidth="1"/>
    <col min="10761" max="10761" width="52.8515625" style="23" customWidth="1"/>
    <col min="10762" max="10762" width="14.421875" style="23" customWidth="1"/>
    <col min="10763" max="10763" width="10.7109375" style="23" customWidth="1"/>
    <col min="10764" max="10764" width="20.57421875" style="23" customWidth="1"/>
    <col min="10765" max="10765" width="15.140625" style="23" customWidth="1"/>
    <col min="10766" max="10766" width="14.421875" style="23" bestFit="1" customWidth="1"/>
    <col min="10767" max="10767" width="15.140625" style="23" customWidth="1"/>
    <col min="10768" max="10772" width="5.7109375" style="23" customWidth="1"/>
    <col min="10773" max="10773" width="6.7109375" style="23" customWidth="1"/>
    <col min="10774" max="10778" width="5.7109375" style="23" customWidth="1"/>
    <col min="10779" max="10779" width="6.7109375" style="23" customWidth="1"/>
    <col min="10780" max="10784" width="5.7109375" style="23" customWidth="1"/>
    <col min="10785" max="10793" width="6.7109375" style="23" customWidth="1"/>
    <col min="10794" max="10811" width="5.7109375" style="23" customWidth="1"/>
    <col min="10812" max="10812" width="6.7109375" style="23" customWidth="1"/>
    <col min="10813" max="10817" width="5.7109375" style="23" customWidth="1"/>
    <col min="10818" max="10818" width="52.7109375" style="23" customWidth="1"/>
    <col min="10819" max="10823" width="5.7109375" style="23" customWidth="1"/>
    <col min="10824" max="10824" width="6.7109375" style="23" customWidth="1"/>
    <col min="10825" max="10829" width="5.7109375" style="23" customWidth="1"/>
    <col min="10830" max="10830" width="6.7109375" style="23" customWidth="1"/>
    <col min="10831" max="10842" width="5.7109375" style="23" customWidth="1"/>
    <col min="10843" max="11008" width="11.421875" style="23" customWidth="1"/>
    <col min="11009" max="11009" width="33.421875" style="23" customWidth="1"/>
    <col min="11010" max="11010" width="11.421875" style="23" customWidth="1"/>
    <col min="11011" max="11011" width="14.28125" style="23" customWidth="1"/>
    <col min="11012" max="11012" width="25.57421875" style="23" customWidth="1"/>
    <col min="11013" max="11013" width="14.28125" style="23" customWidth="1"/>
    <col min="11014" max="11014" width="12.57421875" style="23" customWidth="1"/>
    <col min="11015" max="11015" width="11.00390625" style="23" bestFit="1" customWidth="1"/>
    <col min="11016" max="11016" width="14.7109375" style="23" customWidth="1"/>
    <col min="11017" max="11017" width="52.8515625" style="23" customWidth="1"/>
    <col min="11018" max="11018" width="14.421875" style="23" customWidth="1"/>
    <col min="11019" max="11019" width="10.7109375" style="23" customWidth="1"/>
    <col min="11020" max="11020" width="20.57421875" style="23" customWidth="1"/>
    <col min="11021" max="11021" width="15.140625" style="23" customWidth="1"/>
    <col min="11022" max="11022" width="14.421875" style="23" bestFit="1" customWidth="1"/>
    <col min="11023" max="11023" width="15.140625" style="23" customWidth="1"/>
    <col min="11024" max="11028" width="5.7109375" style="23" customWidth="1"/>
    <col min="11029" max="11029" width="6.7109375" style="23" customWidth="1"/>
    <col min="11030" max="11034" width="5.7109375" style="23" customWidth="1"/>
    <col min="11035" max="11035" width="6.7109375" style="23" customWidth="1"/>
    <col min="11036" max="11040" width="5.7109375" style="23" customWidth="1"/>
    <col min="11041" max="11049" width="6.7109375" style="23" customWidth="1"/>
    <col min="11050" max="11067" width="5.7109375" style="23" customWidth="1"/>
    <col min="11068" max="11068" width="6.7109375" style="23" customWidth="1"/>
    <col min="11069" max="11073" width="5.7109375" style="23" customWidth="1"/>
    <col min="11074" max="11074" width="52.7109375" style="23" customWidth="1"/>
    <col min="11075" max="11079" width="5.7109375" style="23" customWidth="1"/>
    <col min="11080" max="11080" width="6.7109375" style="23" customWidth="1"/>
    <col min="11081" max="11085" width="5.7109375" style="23" customWidth="1"/>
    <col min="11086" max="11086" width="6.7109375" style="23" customWidth="1"/>
    <col min="11087" max="11098" width="5.7109375" style="23" customWidth="1"/>
    <col min="11099" max="11264" width="11.421875" style="23" customWidth="1"/>
    <col min="11265" max="11265" width="33.421875" style="23" customWidth="1"/>
    <col min="11266" max="11266" width="11.421875" style="23" customWidth="1"/>
    <col min="11267" max="11267" width="14.28125" style="23" customWidth="1"/>
    <col min="11268" max="11268" width="25.57421875" style="23" customWidth="1"/>
    <col min="11269" max="11269" width="14.28125" style="23" customWidth="1"/>
    <col min="11270" max="11270" width="12.57421875" style="23" customWidth="1"/>
    <col min="11271" max="11271" width="11.00390625" style="23" bestFit="1" customWidth="1"/>
    <col min="11272" max="11272" width="14.7109375" style="23" customWidth="1"/>
    <col min="11273" max="11273" width="52.8515625" style="23" customWidth="1"/>
    <col min="11274" max="11274" width="14.421875" style="23" customWidth="1"/>
    <col min="11275" max="11275" width="10.7109375" style="23" customWidth="1"/>
    <col min="11276" max="11276" width="20.57421875" style="23" customWidth="1"/>
    <col min="11277" max="11277" width="15.140625" style="23" customWidth="1"/>
    <col min="11278" max="11278" width="14.421875" style="23" bestFit="1" customWidth="1"/>
    <col min="11279" max="11279" width="15.140625" style="23" customWidth="1"/>
    <col min="11280" max="11284" width="5.7109375" style="23" customWidth="1"/>
    <col min="11285" max="11285" width="6.7109375" style="23" customWidth="1"/>
    <col min="11286" max="11290" width="5.7109375" style="23" customWidth="1"/>
    <col min="11291" max="11291" width="6.7109375" style="23" customWidth="1"/>
    <col min="11292" max="11296" width="5.7109375" style="23" customWidth="1"/>
    <col min="11297" max="11305" width="6.7109375" style="23" customWidth="1"/>
    <col min="11306" max="11323" width="5.7109375" style="23" customWidth="1"/>
    <col min="11324" max="11324" width="6.7109375" style="23" customWidth="1"/>
    <col min="11325" max="11329" width="5.7109375" style="23" customWidth="1"/>
    <col min="11330" max="11330" width="52.7109375" style="23" customWidth="1"/>
    <col min="11331" max="11335" width="5.7109375" style="23" customWidth="1"/>
    <col min="11336" max="11336" width="6.7109375" style="23" customWidth="1"/>
    <col min="11337" max="11341" width="5.7109375" style="23" customWidth="1"/>
    <col min="11342" max="11342" width="6.7109375" style="23" customWidth="1"/>
    <col min="11343" max="11354" width="5.7109375" style="23" customWidth="1"/>
    <col min="11355" max="11520" width="11.421875" style="23" customWidth="1"/>
    <col min="11521" max="11521" width="33.421875" style="23" customWidth="1"/>
    <col min="11522" max="11522" width="11.421875" style="23" customWidth="1"/>
    <col min="11523" max="11523" width="14.28125" style="23" customWidth="1"/>
    <col min="11524" max="11524" width="25.57421875" style="23" customWidth="1"/>
    <col min="11525" max="11525" width="14.28125" style="23" customWidth="1"/>
    <col min="11526" max="11526" width="12.57421875" style="23" customWidth="1"/>
    <col min="11527" max="11527" width="11.00390625" style="23" bestFit="1" customWidth="1"/>
    <col min="11528" max="11528" width="14.7109375" style="23" customWidth="1"/>
    <col min="11529" max="11529" width="52.8515625" style="23" customWidth="1"/>
    <col min="11530" max="11530" width="14.421875" style="23" customWidth="1"/>
    <col min="11531" max="11531" width="10.7109375" style="23" customWidth="1"/>
    <col min="11532" max="11532" width="20.57421875" style="23" customWidth="1"/>
    <col min="11533" max="11533" width="15.140625" style="23" customWidth="1"/>
    <col min="11534" max="11534" width="14.421875" style="23" bestFit="1" customWidth="1"/>
    <col min="11535" max="11535" width="15.140625" style="23" customWidth="1"/>
    <col min="11536" max="11540" width="5.7109375" style="23" customWidth="1"/>
    <col min="11541" max="11541" width="6.7109375" style="23" customWidth="1"/>
    <col min="11542" max="11546" width="5.7109375" style="23" customWidth="1"/>
    <col min="11547" max="11547" width="6.7109375" style="23" customWidth="1"/>
    <col min="11548" max="11552" width="5.7109375" style="23" customWidth="1"/>
    <col min="11553" max="11561" width="6.7109375" style="23" customWidth="1"/>
    <col min="11562" max="11579" width="5.7109375" style="23" customWidth="1"/>
    <col min="11580" max="11580" width="6.7109375" style="23" customWidth="1"/>
    <col min="11581" max="11585" width="5.7109375" style="23" customWidth="1"/>
    <col min="11586" max="11586" width="52.7109375" style="23" customWidth="1"/>
    <col min="11587" max="11591" width="5.7109375" style="23" customWidth="1"/>
    <col min="11592" max="11592" width="6.7109375" style="23" customWidth="1"/>
    <col min="11593" max="11597" width="5.7109375" style="23" customWidth="1"/>
    <col min="11598" max="11598" width="6.7109375" style="23" customWidth="1"/>
    <col min="11599" max="11610" width="5.7109375" style="23" customWidth="1"/>
    <col min="11611" max="11776" width="11.421875" style="23" customWidth="1"/>
    <col min="11777" max="11777" width="33.421875" style="23" customWidth="1"/>
    <col min="11778" max="11778" width="11.421875" style="23" customWidth="1"/>
    <col min="11779" max="11779" width="14.28125" style="23" customWidth="1"/>
    <col min="11780" max="11780" width="25.57421875" style="23" customWidth="1"/>
    <col min="11781" max="11781" width="14.28125" style="23" customWidth="1"/>
    <col min="11782" max="11782" width="12.57421875" style="23" customWidth="1"/>
    <col min="11783" max="11783" width="11.00390625" style="23" bestFit="1" customWidth="1"/>
    <col min="11784" max="11784" width="14.7109375" style="23" customWidth="1"/>
    <col min="11785" max="11785" width="52.8515625" style="23" customWidth="1"/>
    <col min="11786" max="11786" width="14.421875" style="23" customWidth="1"/>
    <col min="11787" max="11787" width="10.7109375" style="23" customWidth="1"/>
    <col min="11788" max="11788" width="20.57421875" style="23" customWidth="1"/>
    <col min="11789" max="11789" width="15.140625" style="23" customWidth="1"/>
    <col min="11790" max="11790" width="14.421875" style="23" bestFit="1" customWidth="1"/>
    <col min="11791" max="11791" width="15.140625" style="23" customWidth="1"/>
    <col min="11792" max="11796" width="5.7109375" style="23" customWidth="1"/>
    <col min="11797" max="11797" width="6.7109375" style="23" customWidth="1"/>
    <col min="11798" max="11802" width="5.7109375" style="23" customWidth="1"/>
    <col min="11803" max="11803" width="6.7109375" style="23" customWidth="1"/>
    <col min="11804" max="11808" width="5.7109375" style="23" customWidth="1"/>
    <col min="11809" max="11817" width="6.7109375" style="23" customWidth="1"/>
    <col min="11818" max="11835" width="5.7109375" style="23" customWidth="1"/>
    <col min="11836" max="11836" width="6.7109375" style="23" customWidth="1"/>
    <col min="11837" max="11841" width="5.7109375" style="23" customWidth="1"/>
    <col min="11842" max="11842" width="52.7109375" style="23" customWidth="1"/>
    <col min="11843" max="11847" width="5.7109375" style="23" customWidth="1"/>
    <col min="11848" max="11848" width="6.7109375" style="23" customWidth="1"/>
    <col min="11849" max="11853" width="5.7109375" style="23" customWidth="1"/>
    <col min="11854" max="11854" width="6.7109375" style="23" customWidth="1"/>
    <col min="11855" max="11866" width="5.7109375" style="23" customWidth="1"/>
    <col min="11867" max="12032" width="11.421875" style="23" customWidth="1"/>
    <col min="12033" max="12033" width="33.421875" style="23" customWidth="1"/>
    <col min="12034" max="12034" width="11.421875" style="23" customWidth="1"/>
    <col min="12035" max="12035" width="14.28125" style="23" customWidth="1"/>
    <col min="12036" max="12036" width="25.57421875" style="23" customWidth="1"/>
    <col min="12037" max="12037" width="14.28125" style="23" customWidth="1"/>
    <col min="12038" max="12038" width="12.57421875" style="23" customWidth="1"/>
    <col min="12039" max="12039" width="11.00390625" style="23" bestFit="1" customWidth="1"/>
    <col min="12040" max="12040" width="14.7109375" style="23" customWidth="1"/>
    <col min="12041" max="12041" width="52.8515625" style="23" customWidth="1"/>
    <col min="12042" max="12042" width="14.421875" style="23" customWidth="1"/>
    <col min="12043" max="12043" width="10.7109375" style="23" customWidth="1"/>
    <col min="12044" max="12044" width="20.57421875" style="23" customWidth="1"/>
    <col min="12045" max="12045" width="15.140625" style="23" customWidth="1"/>
    <col min="12046" max="12046" width="14.421875" style="23" bestFit="1" customWidth="1"/>
    <col min="12047" max="12047" width="15.140625" style="23" customWidth="1"/>
    <col min="12048" max="12052" width="5.7109375" style="23" customWidth="1"/>
    <col min="12053" max="12053" width="6.7109375" style="23" customWidth="1"/>
    <col min="12054" max="12058" width="5.7109375" style="23" customWidth="1"/>
    <col min="12059" max="12059" width="6.7109375" style="23" customWidth="1"/>
    <col min="12060" max="12064" width="5.7109375" style="23" customWidth="1"/>
    <col min="12065" max="12073" width="6.7109375" style="23" customWidth="1"/>
    <col min="12074" max="12091" width="5.7109375" style="23" customWidth="1"/>
    <col min="12092" max="12092" width="6.7109375" style="23" customWidth="1"/>
    <col min="12093" max="12097" width="5.7109375" style="23" customWidth="1"/>
    <col min="12098" max="12098" width="52.7109375" style="23" customWidth="1"/>
    <col min="12099" max="12103" width="5.7109375" style="23" customWidth="1"/>
    <col min="12104" max="12104" width="6.7109375" style="23" customWidth="1"/>
    <col min="12105" max="12109" width="5.7109375" style="23" customWidth="1"/>
    <col min="12110" max="12110" width="6.7109375" style="23" customWidth="1"/>
    <col min="12111" max="12122" width="5.7109375" style="23" customWidth="1"/>
    <col min="12123" max="12288" width="11.421875" style="23" customWidth="1"/>
    <col min="12289" max="12289" width="33.421875" style="23" customWidth="1"/>
    <col min="12290" max="12290" width="11.421875" style="23" customWidth="1"/>
    <col min="12291" max="12291" width="14.28125" style="23" customWidth="1"/>
    <col min="12292" max="12292" width="25.57421875" style="23" customWidth="1"/>
    <col min="12293" max="12293" width="14.28125" style="23" customWidth="1"/>
    <col min="12294" max="12294" width="12.57421875" style="23" customWidth="1"/>
    <col min="12295" max="12295" width="11.00390625" style="23" bestFit="1" customWidth="1"/>
    <col min="12296" max="12296" width="14.7109375" style="23" customWidth="1"/>
    <col min="12297" max="12297" width="52.8515625" style="23" customWidth="1"/>
    <col min="12298" max="12298" width="14.421875" style="23" customWidth="1"/>
    <col min="12299" max="12299" width="10.7109375" style="23" customWidth="1"/>
    <col min="12300" max="12300" width="20.57421875" style="23" customWidth="1"/>
    <col min="12301" max="12301" width="15.140625" style="23" customWidth="1"/>
    <col min="12302" max="12302" width="14.421875" style="23" bestFit="1" customWidth="1"/>
    <col min="12303" max="12303" width="15.140625" style="23" customWidth="1"/>
    <col min="12304" max="12308" width="5.7109375" style="23" customWidth="1"/>
    <col min="12309" max="12309" width="6.7109375" style="23" customWidth="1"/>
    <col min="12310" max="12314" width="5.7109375" style="23" customWidth="1"/>
    <col min="12315" max="12315" width="6.7109375" style="23" customWidth="1"/>
    <col min="12316" max="12320" width="5.7109375" style="23" customWidth="1"/>
    <col min="12321" max="12329" width="6.7109375" style="23" customWidth="1"/>
    <col min="12330" max="12347" width="5.7109375" style="23" customWidth="1"/>
    <col min="12348" max="12348" width="6.7109375" style="23" customWidth="1"/>
    <col min="12349" max="12353" width="5.7109375" style="23" customWidth="1"/>
    <col min="12354" max="12354" width="52.7109375" style="23" customWidth="1"/>
    <col min="12355" max="12359" width="5.7109375" style="23" customWidth="1"/>
    <col min="12360" max="12360" width="6.7109375" style="23" customWidth="1"/>
    <col min="12361" max="12365" width="5.7109375" style="23" customWidth="1"/>
    <col min="12366" max="12366" width="6.7109375" style="23" customWidth="1"/>
    <col min="12367" max="12378" width="5.7109375" style="23" customWidth="1"/>
    <col min="12379" max="12544" width="11.421875" style="23" customWidth="1"/>
    <col min="12545" max="12545" width="33.421875" style="23" customWidth="1"/>
    <col min="12546" max="12546" width="11.421875" style="23" customWidth="1"/>
    <col min="12547" max="12547" width="14.28125" style="23" customWidth="1"/>
    <col min="12548" max="12548" width="25.57421875" style="23" customWidth="1"/>
    <col min="12549" max="12549" width="14.28125" style="23" customWidth="1"/>
    <col min="12550" max="12550" width="12.57421875" style="23" customWidth="1"/>
    <col min="12551" max="12551" width="11.00390625" style="23" bestFit="1" customWidth="1"/>
    <col min="12552" max="12552" width="14.7109375" style="23" customWidth="1"/>
    <col min="12553" max="12553" width="52.8515625" style="23" customWidth="1"/>
    <col min="12554" max="12554" width="14.421875" style="23" customWidth="1"/>
    <col min="12555" max="12555" width="10.7109375" style="23" customWidth="1"/>
    <col min="12556" max="12556" width="20.57421875" style="23" customWidth="1"/>
    <col min="12557" max="12557" width="15.140625" style="23" customWidth="1"/>
    <col min="12558" max="12558" width="14.421875" style="23" bestFit="1" customWidth="1"/>
    <col min="12559" max="12559" width="15.140625" style="23" customWidth="1"/>
    <col min="12560" max="12564" width="5.7109375" style="23" customWidth="1"/>
    <col min="12565" max="12565" width="6.7109375" style="23" customWidth="1"/>
    <col min="12566" max="12570" width="5.7109375" style="23" customWidth="1"/>
    <col min="12571" max="12571" width="6.7109375" style="23" customWidth="1"/>
    <col min="12572" max="12576" width="5.7109375" style="23" customWidth="1"/>
    <col min="12577" max="12585" width="6.7109375" style="23" customWidth="1"/>
    <col min="12586" max="12603" width="5.7109375" style="23" customWidth="1"/>
    <col min="12604" max="12604" width="6.7109375" style="23" customWidth="1"/>
    <col min="12605" max="12609" width="5.7109375" style="23" customWidth="1"/>
    <col min="12610" max="12610" width="52.7109375" style="23" customWidth="1"/>
    <col min="12611" max="12615" width="5.7109375" style="23" customWidth="1"/>
    <col min="12616" max="12616" width="6.7109375" style="23" customWidth="1"/>
    <col min="12617" max="12621" width="5.7109375" style="23" customWidth="1"/>
    <col min="12622" max="12622" width="6.7109375" style="23" customWidth="1"/>
    <col min="12623" max="12634" width="5.7109375" style="23" customWidth="1"/>
    <col min="12635" max="12800" width="11.421875" style="23" customWidth="1"/>
    <col min="12801" max="12801" width="33.421875" style="23" customWidth="1"/>
    <col min="12802" max="12802" width="11.421875" style="23" customWidth="1"/>
    <col min="12803" max="12803" width="14.28125" style="23" customWidth="1"/>
    <col min="12804" max="12804" width="25.57421875" style="23" customWidth="1"/>
    <col min="12805" max="12805" width="14.28125" style="23" customWidth="1"/>
    <col min="12806" max="12806" width="12.57421875" style="23" customWidth="1"/>
    <col min="12807" max="12807" width="11.00390625" style="23" bestFit="1" customWidth="1"/>
    <col min="12808" max="12808" width="14.7109375" style="23" customWidth="1"/>
    <col min="12809" max="12809" width="52.8515625" style="23" customWidth="1"/>
    <col min="12810" max="12810" width="14.421875" style="23" customWidth="1"/>
    <col min="12811" max="12811" width="10.7109375" style="23" customWidth="1"/>
    <col min="12812" max="12812" width="20.57421875" style="23" customWidth="1"/>
    <col min="12813" max="12813" width="15.140625" style="23" customWidth="1"/>
    <col min="12814" max="12814" width="14.421875" style="23" bestFit="1" customWidth="1"/>
    <col min="12815" max="12815" width="15.140625" style="23" customWidth="1"/>
    <col min="12816" max="12820" width="5.7109375" style="23" customWidth="1"/>
    <col min="12821" max="12821" width="6.7109375" style="23" customWidth="1"/>
    <col min="12822" max="12826" width="5.7109375" style="23" customWidth="1"/>
    <col min="12827" max="12827" width="6.7109375" style="23" customWidth="1"/>
    <col min="12828" max="12832" width="5.7109375" style="23" customWidth="1"/>
    <col min="12833" max="12841" width="6.7109375" style="23" customWidth="1"/>
    <col min="12842" max="12859" width="5.7109375" style="23" customWidth="1"/>
    <col min="12860" max="12860" width="6.7109375" style="23" customWidth="1"/>
    <col min="12861" max="12865" width="5.7109375" style="23" customWidth="1"/>
    <col min="12866" max="12866" width="52.7109375" style="23" customWidth="1"/>
    <col min="12867" max="12871" width="5.7109375" style="23" customWidth="1"/>
    <col min="12872" max="12872" width="6.7109375" style="23" customWidth="1"/>
    <col min="12873" max="12877" width="5.7109375" style="23" customWidth="1"/>
    <col min="12878" max="12878" width="6.7109375" style="23" customWidth="1"/>
    <col min="12879" max="12890" width="5.7109375" style="23" customWidth="1"/>
    <col min="12891" max="13056" width="11.421875" style="23" customWidth="1"/>
    <col min="13057" max="13057" width="33.421875" style="23" customWidth="1"/>
    <col min="13058" max="13058" width="11.421875" style="23" customWidth="1"/>
    <col min="13059" max="13059" width="14.28125" style="23" customWidth="1"/>
    <col min="13060" max="13060" width="25.57421875" style="23" customWidth="1"/>
    <col min="13061" max="13061" width="14.28125" style="23" customWidth="1"/>
    <col min="13062" max="13062" width="12.57421875" style="23" customWidth="1"/>
    <col min="13063" max="13063" width="11.00390625" style="23" bestFit="1" customWidth="1"/>
    <col min="13064" max="13064" width="14.7109375" style="23" customWidth="1"/>
    <col min="13065" max="13065" width="52.8515625" style="23" customWidth="1"/>
    <col min="13066" max="13066" width="14.421875" style="23" customWidth="1"/>
    <col min="13067" max="13067" width="10.7109375" style="23" customWidth="1"/>
    <col min="13068" max="13068" width="20.57421875" style="23" customWidth="1"/>
    <col min="13069" max="13069" width="15.140625" style="23" customWidth="1"/>
    <col min="13070" max="13070" width="14.421875" style="23" bestFit="1" customWidth="1"/>
    <col min="13071" max="13071" width="15.140625" style="23" customWidth="1"/>
    <col min="13072" max="13076" width="5.7109375" style="23" customWidth="1"/>
    <col min="13077" max="13077" width="6.7109375" style="23" customWidth="1"/>
    <col min="13078" max="13082" width="5.7109375" style="23" customWidth="1"/>
    <col min="13083" max="13083" width="6.7109375" style="23" customWidth="1"/>
    <col min="13084" max="13088" width="5.7109375" style="23" customWidth="1"/>
    <col min="13089" max="13097" width="6.7109375" style="23" customWidth="1"/>
    <col min="13098" max="13115" width="5.7109375" style="23" customWidth="1"/>
    <col min="13116" max="13116" width="6.7109375" style="23" customWidth="1"/>
    <col min="13117" max="13121" width="5.7109375" style="23" customWidth="1"/>
    <col min="13122" max="13122" width="52.7109375" style="23" customWidth="1"/>
    <col min="13123" max="13127" width="5.7109375" style="23" customWidth="1"/>
    <col min="13128" max="13128" width="6.7109375" style="23" customWidth="1"/>
    <col min="13129" max="13133" width="5.7109375" style="23" customWidth="1"/>
    <col min="13134" max="13134" width="6.7109375" style="23" customWidth="1"/>
    <col min="13135" max="13146" width="5.7109375" style="23" customWidth="1"/>
    <col min="13147" max="13312" width="11.421875" style="23" customWidth="1"/>
    <col min="13313" max="13313" width="33.421875" style="23" customWidth="1"/>
    <col min="13314" max="13314" width="11.421875" style="23" customWidth="1"/>
    <col min="13315" max="13315" width="14.28125" style="23" customWidth="1"/>
    <col min="13316" max="13316" width="25.57421875" style="23" customWidth="1"/>
    <col min="13317" max="13317" width="14.28125" style="23" customWidth="1"/>
    <col min="13318" max="13318" width="12.57421875" style="23" customWidth="1"/>
    <col min="13319" max="13319" width="11.00390625" style="23" bestFit="1" customWidth="1"/>
    <col min="13320" max="13320" width="14.7109375" style="23" customWidth="1"/>
    <col min="13321" max="13321" width="52.8515625" style="23" customWidth="1"/>
    <col min="13322" max="13322" width="14.421875" style="23" customWidth="1"/>
    <col min="13323" max="13323" width="10.7109375" style="23" customWidth="1"/>
    <col min="13324" max="13324" width="20.57421875" style="23" customWidth="1"/>
    <col min="13325" max="13325" width="15.140625" style="23" customWidth="1"/>
    <col min="13326" max="13326" width="14.421875" style="23" bestFit="1" customWidth="1"/>
    <col min="13327" max="13327" width="15.140625" style="23" customWidth="1"/>
    <col min="13328" max="13332" width="5.7109375" style="23" customWidth="1"/>
    <col min="13333" max="13333" width="6.7109375" style="23" customWidth="1"/>
    <col min="13334" max="13338" width="5.7109375" style="23" customWidth="1"/>
    <col min="13339" max="13339" width="6.7109375" style="23" customWidth="1"/>
    <col min="13340" max="13344" width="5.7109375" style="23" customWidth="1"/>
    <col min="13345" max="13353" width="6.7109375" style="23" customWidth="1"/>
    <col min="13354" max="13371" width="5.7109375" style="23" customWidth="1"/>
    <col min="13372" max="13372" width="6.7109375" style="23" customWidth="1"/>
    <col min="13373" max="13377" width="5.7109375" style="23" customWidth="1"/>
    <col min="13378" max="13378" width="52.7109375" style="23" customWidth="1"/>
    <col min="13379" max="13383" width="5.7109375" style="23" customWidth="1"/>
    <col min="13384" max="13384" width="6.7109375" style="23" customWidth="1"/>
    <col min="13385" max="13389" width="5.7109375" style="23" customWidth="1"/>
    <col min="13390" max="13390" width="6.7109375" style="23" customWidth="1"/>
    <col min="13391" max="13402" width="5.7109375" style="23" customWidth="1"/>
    <col min="13403" max="13568" width="11.421875" style="23" customWidth="1"/>
    <col min="13569" max="13569" width="33.421875" style="23" customWidth="1"/>
    <col min="13570" max="13570" width="11.421875" style="23" customWidth="1"/>
    <col min="13571" max="13571" width="14.28125" style="23" customWidth="1"/>
    <col min="13572" max="13572" width="25.57421875" style="23" customWidth="1"/>
    <col min="13573" max="13573" width="14.28125" style="23" customWidth="1"/>
    <col min="13574" max="13574" width="12.57421875" style="23" customWidth="1"/>
    <col min="13575" max="13575" width="11.00390625" style="23" bestFit="1" customWidth="1"/>
    <col min="13576" max="13576" width="14.7109375" style="23" customWidth="1"/>
    <col min="13577" max="13577" width="52.8515625" style="23" customWidth="1"/>
    <col min="13578" max="13578" width="14.421875" style="23" customWidth="1"/>
    <col min="13579" max="13579" width="10.7109375" style="23" customWidth="1"/>
    <col min="13580" max="13580" width="20.57421875" style="23" customWidth="1"/>
    <col min="13581" max="13581" width="15.140625" style="23" customWidth="1"/>
    <col min="13582" max="13582" width="14.421875" style="23" bestFit="1" customWidth="1"/>
    <col min="13583" max="13583" width="15.140625" style="23" customWidth="1"/>
    <col min="13584" max="13588" width="5.7109375" style="23" customWidth="1"/>
    <col min="13589" max="13589" width="6.7109375" style="23" customWidth="1"/>
    <col min="13590" max="13594" width="5.7109375" style="23" customWidth="1"/>
    <col min="13595" max="13595" width="6.7109375" style="23" customWidth="1"/>
    <col min="13596" max="13600" width="5.7109375" style="23" customWidth="1"/>
    <col min="13601" max="13609" width="6.7109375" style="23" customWidth="1"/>
    <col min="13610" max="13627" width="5.7109375" style="23" customWidth="1"/>
    <col min="13628" max="13628" width="6.7109375" style="23" customWidth="1"/>
    <col min="13629" max="13633" width="5.7109375" style="23" customWidth="1"/>
    <col min="13634" max="13634" width="52.7109375" style="23" customWidth="1"/>
    <col min="13635" max="13639" width="5.7109375" style="23" customWidth="1"/>
    <col min="13640" max="13640" width="6.7109375" style="23" customWidth="1"/>
    <col min="13641" max="13645" width="5.7109375" style="23" customWidth="1"/>
    <col min="13646" max="13646" width="6.7109375" style="23" customWidth="1"/>
    <col min="13647" max="13658" width="5.7109375" style="23" customWidth="1"/>
    <col min="13659" max="13824" width="11.421875" style="23" customWidth="1"/>
    <col min="13825" max="13825" width="33.421875" style="23" customWidth="1"/>
    <col min="13826" max="13826" width="11.421875" style="23" customWidth="1"/>
    <col min="13827" max="13827" width="14.28125" style="23" customWidth="1"/>
    <col min="13828" max="13828" width="25.57421875" style="23" customWidth="1"/>
    <col min="13829" max="13829" width="14.28125" style="23" customWidth="1"/>
    <col min="13830" max="13830" width="12.57421875" style="23" customWidth="1"/>
    <col min="13831" max="13831" width="11.00390625" style="23" bestFit="1" customWidth="1"/>
    <col min="13832" max="13832" width="14.7109375" style="23" customWidth="1"/>
    <col min="13833" max="13833" width="52.8515625" style="23" customWidth="1"/>
    <col min="13834" max="13834" width="14.421875" style="23" customWidth="1"/>
    <col min="13835" max="13835" width="10.7109375" style="23" customWidth="1"/>
    <col min="13836" max="13836" width="20.57421875" style="23" customWidth="1"/>
    <col min="13837" max="13837" width="15.140625" style="23" customWidth="1"/>
    <col min="13838" max="13838" width="14.421875" style="23" bestFit="1" customWidth="1"/>
    <col min="13839" max="13839" width="15.140625" style="23" customWidth="1"/>
    <col min="13840" max="13844" width="5.7109375" style="23" customWidth="1"/>
    <col min="13845" max="13845" width="6.7109375" style="23" customWidth="1"/>
    <col min="13846" max="13850" width="5.7109375" style="23" customWidth="1"/>
    <col min="13851" max="13851" width="6.7109375" style="23" customWidth="1"/>
    <col min="13852" max="13856" width="5.7109375" style="23" customWidth="1"/>
    <col min="13857" max="13865" width="6.7109375" style="23" customWidth="1"/>
    <col min="13866" max="13883" width="5.7109375" style="23" customWidth="1"/>
    <col min="13884" max="13884" width="6.7109375" style="23" customWidth="1"/>
    <col min="13885" max="13889" width="5.7109375" style="23" customWidth="1"/>
    <col min="13890" max="13890" width="52.7109375" style="23" customWidth="1"/>
    <col min="13891" max="13895" width="5.7109375" style="23" customWidth="1"/>
    <col min="13896" max="13896" width="6.7109375" style="23" customWidth="1"/>
    <col min="13897" max="13901" width="5.7109375" style="23" customWidth="1"/>
    <col min="13902" max="13902" width="6.7109375" style="23" customWidth="1"/>
    <col min="13903" max="13914" width="5.7109375" style="23" customWidth="1"/>
    <col min="13915" max="14080" width="11.421875" style="23" customWidth="1"/>
    <col min="14081" max="14081" width="33.421875" style="23" customWidth="1"/>
    <col min="14082" max="14082" width="11.421875" style="23" customWidth="1"/>
    <col min="14083" max="14083" width="14.28125" style="23" customWidth="1"/>
    <col min="14084" max="14084" width="25.57421875" style="23" customWidth="1"/>
    <col min="14085" max="14085" width="14.28125" style="23" customWidth="1"/>
    <col min="14086" max="14086" width="12.57421875" style="23" customWidth="1"/>
    <col min="14087" max="14087" width="11.00390625" style="23" bestFit="1" customWidth="1"/>
    <col min="14088" max="14088" width="14.7109375" style="23" customWidth="1"/>
    <col min="14089" max="14089" width="52.8515625" style="23" customWidth="1"/>
    <col min="14090" max="14090" width="14.421875" style="23" customWidth="1"/>
    <col min="14091" max="14091" width="10.7109375" style="23" customWidth="1"/>
    <col min="14092" max="14092" width="20.57421875" style="23" customWidth="1"/>
    <col min="14093" max="14093" width="15.140625" style="23" customWidth="1"/>
    <col min="14094" max="14094" width="14.421875" style="23" bestFit="1" customWidth="1"/>
    <col min="14095" max="14095" width="15.140625" style="23" customWidth="1"/>
    <col min="14096" max="14100" width="5.7109375" style="23" customWidth="1"/>
    <col min="14101" max="14101" width="6.7109375" style="23" customWidth="1"/>
    <col min="14102" max="14106" width="5.7109375" style="23" customWidth="1"/>
    <col min="14107" max="14107" width="6.7109375" style="23" customWidth="1"/>
    <col min="14108" max="14112" width="5.7109375" style="23" customWidth="1"/>
    <col min="14113" max="14121" width="6.7109375" style="23" customWidth="1"/>
    <col min="14122" max="14139" width="5.7109375" style="23" customWidth="1"/>
    <col min="14140" max="14140" width="6.7109375" style="23" customWidth="1"/>
    <col min="14141" max="14145" width="5.7109375" style="23" customWidth="1"/>
    <col min="14146" max="14146" width="52.7109375" style="23" customWidth="1"/>
    <col min="14147" max="14151" width="5.7109375" style="23" customWidth="1"/>
    <col min="14152" max="14152" width="6.7109375" style="23" customWidth="1"/>
    <col min="14153" max="14157" width="5.7109375" style="23" customWidth="1"/>
    <col min="14158" max="14158" width="6.7109375" style="23" customWidth="1"/>
    <col min="14159" max="14170" width="5.7109375" style="23" customWidth="1"/>
    <col min="14171" max="14336" width="11.421875" style="23" customWidth="1"/>
    <col min="14337" max="14337" width="33.421875" style="23" customWidth="1"/>
    <col min="14338" max="14338" width="11.421875" style="23" customWidth="1"/>
    <col min="14339" max="14339" width="14.28125" style="23" customWidth="1"/>
    <col min="14340" max="14340" width="25.57421875" style="23" customWidth="1"/>
    <col min="14341" max="14341" width="14.28125" style="23" customWidth="1"/>
    <col min="14342" max="14342" width="12.57421875" style="23" customWidth="1"/>
    <col min="14343" max="14343" width="11.00390625" style="23" bestFit="1" customWidth="1"/>
    <col min="14344" max="14344" width="14.7109375" style="23" customWidth="1"/>
    <col min="14345" max="14345" width="52.8515625" style="23" customWidth="1"/>
    <col min="14346" max="14346" width="14.421875" style="23" customWidth="1"/>
    <col min="14347" max="14347" width="10.7109375" style="23" customWidth="1"/>
    <col min="14348" max="14348" width="20.57421875" style="23" customWidth="1"/>
    <col min="14349" max="14349" width="15.140625" style="23" customWidth="1"/>
    <col min="14350" max="14350" width="14.421875" style="23" bestFit="1" customWidth="1"/>
    <col min="14351" max="14351" width="15.140625" style="23" customWidth="1"/>
    <col min="14352" max="14356" width="5.7109375" style="23" customWidth="1"/>
    <col min="14357" max="14357" width="6.7109375" style="23" customWidth="1"/>
    <col min="14358" max="14362" width="5.7109375" style="23" customWidth="1"/>
    <col min="14363" max="14363" width="6.7109375" style="23" customWidth="1"/>
    <col min="14364" max="14368" width="5.7109375" style="23" customWidth="1"/>
    <col min="14369" max="14377" width="6.7109375" style="23" customWidth="1"/>
    <col min="14378" max="14395" width="5.7109375" style="23" customWidth="1"/>
    <col min="14396" max="14396" width="6.7109375" style="23" customWidth="1"/>
    <col min="14397" max="14401" width="5.7109375" style="23" customWidth="1"/>
    <col min="14402" max="14402" width="52.7109375" style="23" customWidth="1"/>
    <col min="14403" max="14407" width="5.7109375" style="23" customWidth="1"/>
    <col min="14408" max="14408" width="6.7109375" style="23" customWidth="1"/>
    <col min="14409" max="14413" width="5.7109375" style="23" customWidth="1"/>
    <col min="14414" max="14414" width="6.7109375" style="23" customWidth="1"/>
    <col min="14415" max="14426" width="5.7109375" style="23" customWidth="1"/>
    <col min="14427" max="14592" width="11.421875" style="23" customWidth="1"/>
    <col min="14593" max="14593" width="33.421875" style="23" customWidth="1"/>
    <col min="14594" max="14594" width="11.421875" style="23" customWidth="1"/>
    <col min="14595" max="14595" width="14.28125" style="23" customWidth="1"/>
    <col min="14596" max="14596" width="25.57421875" style="23" customWidth="1"/>
    <col min="14597" max="14597" width="14.28125" style="23" customWidth="1"/>
    <col min="14598" max="14598" width="12.57421875" style="23" customWidth="1"/>
    <col min="14599" max="14599" width="11.00390625" style="23" bestFit="1" customWidth="1"/>
    <col min="14600" max="14600" width="14.7109375" style="23" customWidth="1"/>
    <col min="14601" max="14601" width="52.8515625" style="23" customWidth="1"/>
    <col min="14602" max="14602" width="14.421875" style="23" customWidth="1"/>
    <col min="14603" max="14603" width="10.7109375" style="23" customWidth="1"/>
    <col min="14604" max="14604" width="20.57421875" style="23" customWidth="1"/>
    <col min="14605" max="14605" width="15.140625" style="23" customWidth="1"/>
    <col min="14606" max="14606" width="14.421875" style="23" bestFit="1" customWidth="1"/>
    <col min="14607" max="14607" width="15.140625" style="23" customWidth="1"/>
    <col min="14608" max="14612" width="5.7109375" style="23" customWidth="1"/>
    <col min="14613" max="14613" width="6.7109375" style="23" customWidth="1"/>
    <col min="14614" max="14618" width="5.7109375" style="23" customWidth="1"/>
    <col min="14619" max="14619" width="6.7109375" style="23" customWidth="1"/>
    <col min="14620" max="14624" width="5.7109375" style="23" customWidth="1"/>
    <col min="14625" max="14633" width="6.7109375" style="23" customWidth="1"/>
    <col min="14634" max="14651" width="5.7109375" style="23" customWidth="1"/>
    <col min="14652" max="14652" width="6.7109375" style="23" customWidth="1"/>
    <col min="14653" max="14657" width="5.7109375" style="23" customWidth="1"/>
    <col min="14658" max="14658" width="52.7109375" style="23" customWidth="1"/>
    <col min="14659" max="14663" width="5.7109375" style="23" customWidth="1"/>
    <col min="14664" max="14664" width="6.7109375" style="23" customWidth="1"/>
    <col min="14665" max="14669" width="5.7109375" style="23" customWidth="1"/>
    <col min="14670" max="14670" width="6.7109375" style="23" customWidth="1"/>
    <col min="14671" max="14682" width="5.7109375" style="23" customWidth="1"/>
    <col min="14683" max="14848" width="11.421875" style="23" customWidth="1"/>
    <col min="14849" max="14849" width="33.421875" style="23" customWidth="1"/>
    <col min="14850" max="14850" width="11.421875" style="23" customWidth="1"/>
    <col min="14851" max="14851" width="14.28125" style="23" customWidth="1"/>
    <col min="14852" max="14852" width="25.57421875" style="23" customWidth="1"/>
    <col min="14853" max="14853" width="14.28125" style="23" customWidth="1"/>
    <col min="14854" max="14854" width="12.57421875" style="23" customWidth="1"/>
    <col min="14855" max="14855" width="11.00390625" style="23" bestFit="1" customWidth="1"/>
    <col min="14856" max="14856" width="14.7109375" style="23" customWidth="1"/>
    <col min="14857" max="14857" width="52.8515625" style="23" customWidth="1"/>
    <col min="14858" max="14858" width="14.421875" style="23" customWidth="1"/>
    <col min="14859" max="14859" width="10.7109375" style="23" customWidth="1"/>
    <col min="14860" max="14860" width="20.57421875" style="23" customWidth="1"/>
    <col min="14861" max="14861" width="15.140625" style="23" customWidth="1"/>
    <col min="14862" max="14862" width="14.421875" style="23" bestFit="1" customWidth="1"/>
    <col min="14863" max="14863" width="15.140625" style="23" customWidth="1"/>
    <col min="14864" max="14868" width="5.7109375" style="23" customWidth="1"/>
    <col min="14869" max="14869" width="6.7109375" style="23" customWidth="1"/>
    <col min="14870" max="14874" width="5.7109375" style="23" customWidth="1"/>
    <col min="14875" max="14875" width="6.7109375" style="23" customWidth="1"/>
    <col min="14876" max="14880" width="5.7109375" style="23" customWidth="1"/>
    <col min="14881" max="14889" width="6.7109375" style="23" customWidth="1"/>
    <col min="14890" max="14907" width="5.7109375" style="23" customWidth="1"/>
    <col min="14908" max="14908" width="6.7109375" style="23" customWidth="1"/>
    <col min="14909" max="14913" width="5.7109375" style="23" customWidth="1"/>
    <col min="14914" max="14914" width="52.7109375" style="23" customWidth="1"/>
    <col min="14915" max="14919" width="5.7109375" style="23" customWidth="1"/>
    <col min="14920" max="14920" width="6.7109375" style="23" customWidth="1"/>
    <col min="14921" max="14925" width="5.7109375" style="23" customWidth="1"/>
    <col min="14926" max="14926" width="6.7109375" style="23" customWidth="1"/>
    <col min="14927" max="14938" width="5.7109375" style="23" customWidth="1"/>
    <col min="14939" max="15104" width="11.421875" style="23" customWidth="1"/>
    <col min="15105" max="15105" width="33.421875" style="23" customWidth="1"/>
    <col min="15106" max="15106" width="11.421875" style="23" customWidth="1"/>
    <col min="15107" max="15107" width="14.28125" style="23" customWidth="1"/>
    <col min="15108" max="15108" width="25.57421875" style="23" customWidth="1"/>
    <col min="15109" max="15109" width="14.28125" style="23" customWidth="1"/>
    <col min="15110" max="15110" width="12.57421875" style="23" customWidth="1"/>
    <col min="15111" max="15111" width="11.00390625" style="23" bestFit="1" customWidth="1"/>
    <col min="15112" max="15112" width="14.7109375" style="23" customWidth="1"/>
    <col min="15113" max="15113" width="52.8515625" style="23" customWidth="1"/>
    <col min="15114" max="15114" width="14.421875" style="23" customWidth="1"/>
    <col min="15115" max="15115" width="10.7109375" style="23" customWidth="1"/>
    <col min="15116" max="15116" width="20.57421875" style="23" customWidth="1"/>
    <col min="15117" max="15117" width="15.140625" style="23" customWidth="1"/>
    <col min="15118" max="15118" width="14.421875" style="23" bestFit="1" customWidth="1"/>
    <col min="15119" max="15119" width="15.140625" style="23" customWidth="1"/>
    <col min="15120" max="15124" width="5.7109375" style="23" customWidth="1"/>
    <col min="15125" max="15125" width="6.7109375" style="23" customWidth="1"/>
    <col min="15126" max="15130" width="5.7109375" style="23" customWidth="1"/>
    <col min="15131" max="15131" width="6.7109375" style="23" customWidth="1"/>
    <col min="15132" max="15136" width="5.7109375" style="23" customWidth="1"/>
    <col min="15137" max="15145" width="6.7109375" style="23" customWidth="1"/>
    <col min="15146" max="15163" width="5.7109375" style="23" customWidth="1"/>
    <col min="15164" max="15164" width="6.7109375" style="23" customWidth="1"/>
    <col min="15165" max="15169" width="5.7109375" style="23" customWidth="1"/>
    <col min="15170" max="15170" width="52.7109375" style="23" customWidth="1"/>
    <col min="15171" max="15175" width="5.7109375" style="23" customWidth="1"/>
    <col min="15176" max="15176" width="6.7109375" style="23" customWidth="1"/>
    <col min="15177" max="15181" width="5.7109375" style="23" customWidth="1"/>
    <col min="15182" max="15182" width="6.7109375" style="23" customWidth="1"/>
    <col min="15183" max="15194" width="5.7109375" style="23" customWidth="1"/>
    <col min="15195" max="15360" width="11.421875" style="23" customWidth="1"/>
    <col min="15361" max="15361" width="33.421875" style="23" customWidth="1"/>
    <col min="15362" max="15362" width="11.421875" style="23" customWidth="1"/>
    <col min="15363" max="15363" width="14.28125" style="23" customWidth="1"/>
    <col min="15364" max="15364" width="25.57421875" style="23" customWidth="1"/>
    <col min="15365" max="15365" width="14.28125" style="23" customWidth="1"/>
    <col min="15366" max="15366" width="12.57421875" style="23" customWidth="1"/>
    <col min="15367" max="15367" width="11.00390625" style="23" bestFit="1" customWidth="1"/>
    <col min="15368" max="15368" width="14.7109375" style="23" customWidth="1"/>
    <col min="15369" max="15369" width="52.8515625" style="23" customWidth="1"/>
    <col min="15370" max="15370" width="14.421875" style="23" customWidth="1"/>
    <col min="15371" max="15371" width="10.7109375" style="23" customWidth="1"/>
    <col min="15372" max="15372" width="20.57421875" style="23" customWidth="1"/>
    <col min="15373" max="15373" width="15.140625" style="23" customWidth="1"/>
    <col min="15374" max="15374" width="14.421875" style="23" bestFit="1" customWidth="1"/>
    <col min="15375" max="15375" width="15.140625" style="23" customWidth="1"/>
    <col min="15376" max="15380" width="5.7109375" style="23" customWidth="1"/>
    <col min="15381" max="15381" width="6.7109375" style="23" customWidth="1"/>
    <col min="15382" max="15386" width="5.7109375" style="23" customWidth="1"/>
    <col min="15387" max="15387" width="6.7109375" style="23" customWidth="1"/>
    <col min="15388" max="15392" width="5.7109375" style="23" customWidth="1"/>
    <col min="15393" max="15401" width="6.7109375" style="23" customWidth="1"/>
    <col min="15402" max="15419" width="5.7109375" style="23" customWidth="1"/>
    <col min="15420" max="15420" width="6.7109375" style="23" customWidth="1"/>
    <col min="15421" max="15425" width="5.7109375" style="23" customWidth="1"/>
    <col min="15426" max="15426" width="52.7109375" style="23" customWidth="1"/>
    <col min="15427" max="15431" width="5.7109375" style="23" customWidth="1"/>
    <col min="15432" max="15432" width="6.7109375" style="23" customWidth="1"/>
    <col min="15433" max="15437" width="5.7109375" style="23" customWidth="1"/>
    <col min="15438" max="15438" width="6.7109375" style="23" customWidth="1"/>
    <col min="15439" max="15450" width="5.7109375" style="23" customWidth="1"/>
    <col min="15451" max="15616" width="11.421875" style="23" customWidth="1"/>
    <col min="15617" max="15617" width="33.421875" style="23" customWidth="1"/>
    <col min="15618" max="15618" width="11.421875" style="23" customWidth="1"/>
    <col min="15619" max="15619" width="14.28125" style="23" customWidth="1"/>
    <col min="15620" max="15620" width="25.57421875" style="23" customWidth="1"/>
    <col min="15621" max="15621" width="14.28125" style="23" customWidth="1"/>
    <col min="15622" max="15622" width="12.57421875" style="23" customWidth="1"/>
    <col min="15623" max="15623" width="11.00390625" style="23" bestFit="1" customWidth="1"/>
    <col min="15624" max="15624" width="14.7109375" style="23" customWidth="1"/>
    <col min="15625" max="15625" width="52.8515625" style="23" customWidth="1"/>
    <col min="15626" max="15626" width="14.421875" style="23" customWidth="1"/>
    <col min="15627" max="15627" width="10.7109375" style="23" customWidth="1"/>
    <col min="15628" max="15628" width="20.57421875" style="23" customWidth="1"/>
    <col min="15629" max="15629" width="15.140625" style="23" customWidth="1"/>
    <col min="15630" max="15630" width="14.421875" style="23" bestFit="1" customWidth="1"/>
    <col min="15631" max="15631" width="15.140625" style="23" customWidth="1"/>
    <col min="15632" max="15636" width="5.7109375" style="23" customWidth="1"/>
    <col min="15637" max="15637" width="6.7109375" style="23" customWidth="1"/>
    <col min="15638" max="15642" width="5.7109375" style="23" customWidth="1"/>
    <col min="15643" max="15643" width="6.7109375" style="23" customWidth="1"/>
    <col min="15644" max="15648" width="5.7109375" style="23" customWidth="1"/>
    <col min="15649" max="15657" width="6.7109375" style="23" customWidth="1"/>
    <col min="15658" max="15675" width="5.7109375" style="23" customWidth="1"/>
    <col min="15676" max="15676" width="6.7109375" style="23" customWidth="1"/>
    <col min="15677" max="15681" width="5.7109375" style="23" customWidth="1"/>
    <col min="15682" max="15682" width="52.7109375" style="23" customWidth="1"/>
    <col min="15683" max="15687" width="5.7109375" style="23" customWidth="1"/>
    <col min="15688" max="15688" width="6.7109375" style="23" customWidth="1"/>
    <col min="15689" max="15693" width="5.7109375" style="23" customWidth="1"/>
    <col min="15694" max="15694" width="6.7109375" style="23" customWidth="1"/>
    <col min="15695" max="15706" width="5.7109375" style="23" customWidth="1"/>
    <col min="15707" max="15872" width="11.421875" style="23" customWidth="1"/>
    <col min="15873" max="15873" width="33.421875" style="23" customWidth="1"/>
    <col min="15874" max="15874" width="11.421875" style="23" customWidth="1"/>
    <col min="15875" max="15875" width="14.28125" style="23" customWidth="1"/>
    <col min="15876" max="15876" width="25.57421875" style="23" customWidth="1"/>
    <col min="15877" max="15877" width="14.28125" style="23" customWidth="1"/>
    <col min="15878" max="15878" width="12.57421875" style="23" customWidth="1"/>
    <col min="15879" max="15879" width="11.00390625" style="23" bestFit="1" customWidth="1"/>
    <col min="15880" max="15880" width="14.7109375" style="23" customWidth="1"/>
    <col min="15881" max="15881" width="52.8515625" style="23" customWidth="1"/>
    <col min="15882" max="15882" width="14.421875" style="23" customWidth="1"/>
    <col min="15883" max="15883" width="10.7109375" style="23" customWidth="1"/>
    <col min="15884" max="15884" width="20.57421875" style="23" customWidth="1"/>
    <col min="15885" max="15885" width="15.140625" style="23" customWidth="1"/>
    <col min="15886" max="15886" width="14.421875" style="23" bestFit="1" customWidth="1"/>
    <col min="15887" max="15887" width="15.140625" style="23" customWidth="1"/>
    <col min="15888" max="15892" width="5.7109375" style="23" customWidth="1"/>
    <col min="15893" max="15893" width="6.7109375" style="23" customWidth="1"/>
    <col min="15894" max="15898" width="5.7109375" style="23" customWidth="1"/>
    <col min="15899" max="15899" width="6.7109375" style="23" customWidth="1"/>
    <col min="15900" max="15904" width="5.7109375" style="23" customWidth="1"/>
    <col min="15905" max="15913" width="6.7109375" style="23" customWidth="1"/>
    <col min="15914" max="15931" width="5.7109375" style="23" customWidth="1"/>
    <col min="15932" max="15932" width="6.7109375" style="23" customWidth="1"/>
    <col min="15933" max="15937" width="5.7109375" style="23" customWidth="1"/>
    <col min="15938" max="15938" width="52.7109375" style="23" customWidth="1"/>
    <col min="15939" max="15943" width="5.7109375" style="23" customWidth="1"/>
    <col min="15944" max="15944" width="6.7109375" style="23" customWidth="1"/>
    <col min="15945" max="15949" width="5.7109375" style="23" customWidth="1"/>
    <col min="15950" max="15950" width="6.7109375" style="23" customWidth="1"/>
    <col min="15951" max="15962" width="5.7109375" style="23" customWidth="1"/>
    <col min="15963" max="16128" width="11.421875" style="23" customWidth="1"/>
    <col min="16129" max="16129" width="33.421875" style="23" customWidth="1"/>
    <col min="16130" max="16130" width="11.421875" style="23" customWidth="1"/>
    <col min="16131" max="16131" width="14.28125" style="23" customWidth="1"/>
    <col min="16132" max="16132" width="25.57421875" style="23" customWidth="1"/>
    <col min="16133" max="16133" width="14.28125" style="23" customWidth="1"/>
    <col min="16134" max="16134" width="12.57421875" style="23" customWidth="1"/>
    <col min="16135" max="16135" width="11.00390625" style="23" bestFit="1" customWidth="1"/>
    <col min="16136" max="16136" width="14.7109375" style="23" customWidth="1"/>
    <col min="16137" max="16137" width="52.8515625" style="23" customWidth="1"/>
    <col min="16138" max="16138" width="14.421875" style="23" customWidth="1"/>
    <col min="16139" max="16139" width="10.7109375" style="23" customWidth="1"/>
    <col min="16140" max="16140" width="20.57421875" style="23" customWidth="1"/>
    <col min="16141" max="16141" width="15.140625" style="23" customWidth="1"/>
    <col min="16142" max="16142" width="14.421875" style="23" bestFit="1" customWidth="1"/>
    <col min="16143" max="16143" width="15.140625" style="23" customWidth="1"/>
    <col min="16144" max="16148" width="5.7109375" style="23" customWidth="1"/>
    <col min="16149" max="16149" width="6.7109375" style="23" customWidth="1"/>
    <col min="16150" max="16154" width="5.7109375" style="23" customWidth="1"/>
    <col min="16155" max="16155" width="6.7109375" style="23" customWidth="1"/>
    <col min="16156" max="16160" width="5.7109375" style="23" customWidth="1"/>
    <col min="16161" max="16169" width="6.7109375" style="23" customWidth="1"/>
    <col min="16170" max="16187" width="5.7109375" style="23" customWidth="1"/>
    <col min="16188" max="16188" width="6.7109375" style="23" customWidth="1"/>
    <col min="16189" max="16193" width="5.7109375" style="23" customWidth="1"/>
    <col min="16194" max="16194" width="52.7109375" style="23" customWidth="1"/>
    <col min="16195" max="16199" width="5.7109375" style="23" customWidth="1"/>
    <col min="16200" max="16200" width="6.7109375" style="23" customWidth="1"/>
    <col min="16201" max="16205" width="5.7109375" style="23" customWidth="1"/>
    <col min="16206" max="16206" width="6.7109375" style="23" customWidth="1"/>
    <col min="16207" max="16218" width="5.7109375" style="23" customWidth="1"/>
    <col min="16219" max="16384" width="11.421875" style="23" customWidth="1"/>
  </cols>
  <sheetData>
    <row r="1" spans="1:8" ht="15">
      <c r="A1" s="354"/>
      <c r="B1" s="354"/>
      <c r="C1" s="354"/>
      <c r="D1" s="354"/>
      <c r="E1" s="354"/>
      <c r="F1" s="354"/>
      <c r="G1" s="354"/>
      <c r="H1" s="22"/>
    </row>
    <row r="2" spans="1:8" ht="15">
      <c r="A2" s="342" t="s">
        <v>42</v>
      </c>
      <c r="B2" s="342"/>
      <c r="C2" s="342"/>
      <c r="D2" s="342"/>
      <c r="E2" s="342"/>
      <c r="F2" s="342"/>
      <c r="G2" s="342"/>
      <c r="H2" s="22"/>
    </row>
    <row r="3" spans="1:9" ht="15">
      <c r="A3" s="342"/>
      <c r="B3" s="342"/>
      <c r="C3" s="342"/>
      <c r="D3" s="342"/>
      <c r="E3" s="342"/>
      <c r="F3" s="342"/>
      <c r="G3" s="342"/>
      <c r="H3" s="22"/>
      <c r="I3" s="23" t="s">
        <v>43</v>
      </c>
    </row>
    <row r="4" spans="1:9" ht="15">
      <c r="A4" s="342"/>
      <c r="B4" s="342"/>
      <c r="C4" s="342"/>
      <c r="D4" s="342"/>
      <c r="E4" s="342"/>
      <c r="F4" s="342"/>
      <c r="G4" s="342"/>
      <c r="H4" s="22"/>
      <c r="I4" s="23" t="s">
        <v>44</v>
      </c>
    </row>
    <row r="5" spans="1:9" ht="15">
      <c r="A5" s="342"/>
      <c r="B5" s="342"/>
      <c r="C5" s="342"/>
      <c r="D5" s="342"/>
      <c r="E5" s="342"/>
      <c r="F5" s="342"/>
      <c r="G5" s="342"/>
      <c r="H5" s="22"/>
      <c r="I5" s="23" t="s">
        <v>45</v>
      </c>
    </row>
    <row r="6" spans="1:28" s="25" customFormat="1" ht="15">
      <c r="A6" s="348" t="s">
        <v>46</v>
      </c>
      <c r="B6" s="348"/>
      <c r="C6" s="348"/>
      <c r="D6" s="348"/>
      <c r="E6" s="348"/>
      <c r="F6" s="348"/>
      <c r="G6" s="348"/>
      <c r="H6" s="22"/>
      <c r="AB6" s="26"/>
    </row>
    <row r="7" spans="1:62" ht="15">
      <c r="A7" s="269" t="s">
        <v>47</v>
      </c>
      <c r="B7" s="352" t="s">
        <v>48</v>
      </c>
      <c r="C7" s="352"/>
      <c r="D7" s="352"/>
      <c r="E7" s="339" t="s">
        <v>49</v>
      </c>
      <c r="F7" s="339"/>
      <c r="G7" s="339"/>
      <c r="H7" s="22"/>
      <c r="BH7" s="27"/>
      <c r="BI7" s="27"/>
      <c r="BJ7" s="27"/>
    </row>
    <row r="8" spans="1:62" ht="53.25" customHeight="1">
      <c r="A8" s="69" t="str">
        <f>'Consolidado 2016'!C10</f>
        <v>Cumplimiento del plan de desarrollo</v>
      </c>
      <c r="B8" s="353">
        <f>'Consolidado 2020'!G10</f>
        <v>0.8</v>
      </c>
      <c r="C8" s="353"/>
      <c r="D8" s="353"/>
      <c r="E8" s="350" t="s">
        <v>43</v>
      </c>
      <c r="F8" s="350"/>
      <c r="G8" s="350"/>
      <c r="H8" s="22"/>
      <c r="BH8" s="27"/>
      <c r="BI8" s="49"/>
      <c r="BJ8" s="27"/>
    </row>
    <row r="9" spans="1:62" ht="15">
      <c r="A9" s="339" t="s">
        <v>50</v>
      </c>
      <c r="B9" s="339"/>
      <c r="C9" s="339"/>
      <c r="D9" s="339"/>
      <c r="E9" s="339"/>
      <c r="F9" s="339"/>
      <c r="G9" s="339"/>
      <c r="H9" s="22"/>
      <c r="BH9" s="27"/>
      <c r="BI9" s="50"/>
      <c r="BJ9" s="27"/>
    </row>
    <row r="10" spans="1:62" ht="38.25" customHeight="1">
      <c r="A10" s="351" t="str">
        <f>'Consolidado 2020'!E10</f>
        <v>Determinar el porcentaje de ejecución del Plan de Desarrollo</v>
      </c>
      <c r="B10" s="351"/>
      <c r="C10" s="351"/>
      <c r="D10" s="351"/>
      <c r="E10" s="351"/>
      <c r="F10" s="351"/>
      <c r="G10" s="351"/>
      <c r="H10" s="22"/>
      <c r="BH10" s="27"/>
      <c r="BI10" s="50"/>
      <c r="BJ10" s="27"/>
    </row>
    <row r="11" spans="1:62" ht="15">
      <c r="A11" s="339" t="s">
        <v>51</v>
      </c>
      <c r="B11" s="339"/>
      <c r="C11" s="339"/>
      <c r="D11" s="339"/>
      <c r="E11" s="339"/>
      <c r="F11" s="339"/>
      <c r="G11" s="339"/>
      <c r="H11" s="22"/>
      <c r="BH11" s="27"/>
      <c r="BI11" s="50"/>
      <c r="BJ11" s="27"/>
    </row>
    <row r="12" spans="1:62" ht="60.75" customHeight="1">
      <c r="A12" s="351" t="str">
        <f>'Consolidado 2020'!D10</f>
        <v>Numero de actividades de los planes de acción ejecutadas a tiempo *100/numero de actividades programadas del plan de acción para el periodo</v>
      </c>
      <c r="B12" s="351"/>
      <c r="C12" s="351"/>
      <c r="D12" s="351"/>
      <c r="E12" s="351"/>
      <c r="F12" s="351"/>
      <c r="G12" s="351"/>
      <c r="H12" s="22"/>
      <c r="BH12" s="27"/>
      <c r="BI12" s="50"/>
      <c r="BJ12" s="27"/>
    </row>
    <row r="13" spans="1:62" ht="15">
      <c r="A13" s="339" t="s">
        <v>52</v>
      </c>
      <c r="B13" s="339"/>
      <c r="C13" s="339"/>
      <c r="D13" s="352" t="s">
        <v>53</v>
      </c>
      <c r="E13" s="352"/>
      <c r="F13" s="352"/>
      <c r="G13" s="352"/>
      <c r="H13" s="22"/>
      <c r="BH13" s="27"/>
      <c r="BI13" s="50"/>
      <c r="BJ13" s="27"/>
    </row>
    <row r="14" spans="1:62" ht="15">
      <c r="A14" s="347" t="s">
        <v>844</v>
      </c>
      <c r="B14" s="347"/>
      <c r="C14" s="347"/>
      <c r="D14" s="350" t="s">
        <v>33</v>
      </c>
      <c r="E14" s="350"/>
      <c r="F14" s="350"/>
      <c r="G14" s="350"/>
      <c r="H14" s="22"/>
      <c r="BH14" s="27"/>
      <c r="BI14" s="50"/>
      <c r="BJ14" s="27"/>
    </row>
    <row r="15" spans="1:62" ht="34.5" customHeight="1">
      <c r="A15" s="347"/>
      <c r="B15" s="347"/>
      <c r="C15" s="347"/>
      <c r="D15" s="350"/>
      <c r="E15" s="350"/>
      <c r="F15" s="350"/>
      <c r="G15" s="350"/>
      <c r="H15" s="22"/>
      <c r="BH15" s="27"/>
      <c r="BI15" s="50"/>
      <c r="BJ15" s="27"/>
    </row>
    <row r="16" spans="1:62" ht="15">
      <c r="A16" s="339" t="s">
        <v>55</v>
      </c>
      <c r="B16" s="339"/>
      <c r="C16" s="339"/>
      <c r="D16" s="339" t="s">
        <v>56</v>
      </c>
      <c r="E16" s="339"/>
      <c r="F16" s="339"/>
      <c r="G16" s="339"/>
      <c r="H16" s="22"/>
      <c r="BH16" s="27"/>
      <c r="BI16" s="50"/>
      <c r="BJ16" s="27"/>
    </row>
    <row r="17" spans="1:61" ht="15">
      <c r="A17" s="350" t="str">
        <f>'Consolidado 2020'!F10</f>
        <v>Cada 4 meses</v>
      </c>
      <c r="B17" s="350"/>
      <c r="C17" s="350"/>
      <c r="D17" s="350" t="s">
        <v>57</v>
      </c>
      <c r="E17" s="350"/>
      <c r="F17" s="350"/>
      <c r="G17" s="350"/>
      <c r="H17" s="22"/>
      <c r="BI17" s="51"/>
    </row>
    <row r="18" spans="1:8" ht="15">
      <c r="A18" s="350"/>
      <c r="B18" s="350"/>
      <c r="C18" s="350"/>
      <c r="D18" s="350"/>
      <c r="E18" s="350"/>
      <c r="F18" s="350"/>
      <c r="G18" s="350"/>
      <c r="H18" s="22"/>
    </row>
    <row r="19" spans="1:8" ht="15">
      <c r="A19" s="344" t="s">
        <v>58</v>
      </c>
      <c r="B19" s="348"/>
      <c r="C19" s="348"/>
      <c r="D19" s="348"/>
      <c r="E19" s="348"/>
      <c r="F19" s="344"/>
      <c r="G19" s="344"/>
      <c r="H19" s="22"/>
    </row>
    <row r="20" spans="1:8" ht="15">
      <c r="A20" s="28"/>
      <c r="B20" s="340" t="s">
        <v>59</v>
      </c>
      <c r="C20" s="340"/>
      <c r="D20" s="340"/>
      <c r="E20" s="340"/>
      <c r="F20" s="28"/>
      <c r="G20" s="28"/>
      <c r="H20" s="22"/>
    </row>
    <row r="21" spans="2:8" s="31" customFormat="1" ht="25.5">
      <c r="B21" s="340" t="s">
        <v>60</v>
      </c>
      <c r="C21" s="340"/>
      <c r="D21" s="272" t="s">
        <v>61</v>
      </c>
      <c r="E21" s="271" t="s">
        <v>48</v>
      </c>
      <c r="F21" s="30"/>
      <c r="H21" s="22"/>
    </row>
    <row r="22" spans="2:8" s="31" customFormat="1" ht="15">
      <c r="B22" s="363" t="s">
        <v>62</v>
      </c>
      <c r="C22" s="363"/>
      <c r="D22" s="56">
        <f>K51/J51</f>
        <v>0.8717948717948718</v>
      </c>
      <c r="E22" s="57">
        <v>0.8</v>
      </c>
      <c r="F22" s="41"/>
      <c r="H22" s="22"/>
    </row>
    <row r="23" spans="2:8" s="31" customFormat="1" ht="15">
      <c r="B23" s="363" t="s">
        <v>63</v>
      </c>
      <c r="C23" s="363"/>
      <c r="D23" s="56">
        <f>M51/L51</f>
        <v>0.4782608695652174</v>
      </c>
      <c r="E23" s="57">
        <v>0.8</v>
      </c>
      <c r="F23" s="41"/>
      <c r="H23" s="22"/>
    </row>
    <row r="24" spans="2:8" s="31" customFormat="1" ht="15">
      <c r="B24" s="363" t="s">
        <v>64</v>
      </c>
      <c r="C24" s="363"/>
      <c r="D24" s="56">
        <f>O51/N51</f>
        <v>0.5416666666666666</v>
      </c>
      <c r="E24" s="57">
        <v>0.8</v>
      </c>
      <c r="F24" s="53"/>
      <c r="H24" s="22"/>
    </row>
    <row r="25" spans="1:8" s="31" customFormat="1" ht="15">
      <c r="A25" s="28"/>
      <c r="B25" s="345"/>
      <c r="C25" s="345"/>
      <c r="D25" s="42"/>
      <c r="E25" s="43"/>
      <c r="F25" s="44"/>
      <c r="H25" s="22"/>
    </row>
    <row r="26" spans="1:8" ht="15">
      <c r="A26" s="346" t="s">
        <v>65</v>
      </c>
      <c r="B26" s="346"/>
      <c r="C26" s="346"/>
      <c r="D26" s="346"/>
      <c r="E26" s="346"/>
      <c r="F26" s="346"/>
      <c r="G26" s="346"/>
      <c r="H26" s="22"/>
    </row>
    <row r="27" spans="1:8" ht="15">
      <c r="A27" s="347"/>
      <c r="B27" s="347"/>
      <c r="C27" s="347"/>
      <c r="D27" s="347"/>
      <c r="E27" s="347"/>
      <c r="F27" s="347"/>
      <c r="G27" s="347"/>
      <c r="H27" s="22"/>
    </row>
    <row r="28" spans="1:8" ht="306.95" customHeight="1">
      <c r="A28" s="347"/>
      <c r="B28" s="347"/>
      <c r="C28" s="347"/>
      <c r="D28" s="347"/>
      <c r="E28" s="347"/>
      <c r="F28" s="347"/>
      <c r="G28" s="347"/>
      <c r="H28" s="22"/>
    </row>
    <row r="29" spans="1:8" ht="15">
      <c r="A29" s="348" t="s">
        <v>66</v>
      </c>
      <c r="B29" s="348"/>
      <c r="C29" s="348"/>
      <c r="D29" s="348"/>
      <c r="E29" s="348"/>
      <c r="F29" s="348"/>
      <c r="G29" s="348"/>
      <c r="H29" s="346"/>
    </row>
    <row r="30" spans="1:8" s="34" customFormat="1" ht="27" customHeight="1">
      <c r="A30" s="271" t="s">
        <v>60</v>
      </c>
      <c r="B30" s="349" t="s">
        <v>67</v>
      </c>
      <c r="C30" s="349"/>
      <c r="D30" s="349"/>
      <c r="E30" s="349"/>
      <c r="F30" s="349"/>
      <c r="G30" s="272" t="s">
        <v>68</v>
      </c>
      <c r="H30" s="272" t="s">
        <v>69</v>
      </c>
    </row>
    <row r="31" spans="1:8" ht="261" customHeight="1">
      <c r="A31" s="38" t="s">
        <v>851</v>
      </c>
      <c r="B31" s="343" t="s">
        <v>746</v>
      </c>
      <c r="C31" s="343"/>
      <c r="D31" s="343"/>
      <c r="E31" s="343"/>
      <c r="F31" s="343"/>
      <c r="G31" s="271"/>
      <c r="H31" s="229"/>
    </row>
    <row r="32" spans="1:8" ht="408.75" customHeight="1">
      <c r="A32" s="38" t="s">
        <v>849</v>
      </c>
      <c r="B32" s="355" t="s">
        <v>847</v>
      </c>
      <c r="C32" s="356"/>
      <c r="D32" s="356"/>
      <c r="E32" s="356"/>
      <c r="F32" s="357"/>
      <c r="G32" s="272"/>
      <c r="H32" s="35"/>
    </row>
    <row r="33" spans="1:8" ht="193.15" customHeight="1">
      <c r="A33" s="38" t="s">
        <v>850</v>
      </c>
      <c r="B33" s="355" t="s">
        <v>848</v>
      </c>
      <c r="C33" s="356"/>
      <c r="D33" s="356"/>
      <c r="E33" s="356"/>
      <c r="F33" s="357"/>
      <c r="G33" s="268"/>
      <c r="H33" s="35"/>
    </row>
    <row r="35" spans="9:15" ht="15">
      <c r="I35" s="360" t="s">
        <v>72</v>
      </c>
      <c r="J35" s="358">
        <v>43831</v>
      </c>
      <c r="K35" s="362"/>
      <c r="L35" s="358">
        <v>43952</v>
      </c>
      <c r="M35" s="362"/>
      <c r="N35" s="358">
        <v>44075</v>
      </c>
      <c r="O35" s="362"/>
    </row>
    <row r="36" spans="9:15" ht="63.75">
      <c r="I36" s="361"/>
      <c r="J36" s="272" t="s">
        <v>76</v>
      </c>
      <c r="K36" s="272" t="s">
        <v>77</v>
      </c>
      <c r="L36" s="272" t="s">
        <v>76</v>
      </c>
      <c r="M36" s="272" t="s">
        <v>77</v>
      </c>
      <c r="N36" s="272" t="s">
        <v>76</v>
      </c>
      <c r="O36" s="272" t="s">
        <v>77</v>
      </c>
    </row>
    <row r="37" spans="9:15" ht="15">
      <c r="I37" s="283" t="s">
        <v>92</v>
      </c>
      <c r="J37" s="284">
        <v>15</v>
      </c>
      <c r="K37" s="284">
        <v>13</v>
      </c>
      <c r="L37" s="284">
        <v>1</v>
      </c>
      <c r="M37" s="284">
        <v>1</v>
      </c>
      <c r="N37" s="37">
        <v>8</v>
      </c>
      <c r="O37" s="268">
        <v>4</v>
      </c>
    </row>
    <row r="38" spans="9:15" ht="15">
      <c r="I38" s="283" t="s">
        <v>231</v>
      </c>
      <c r="J38" s="284">
        <v>21</v>
      </c>
      <c r="K38" s="284">
        <v>17</v>
      </c>
      <c r="L38" s="284">
        <v>1</v>
      </c>
      <c r="M38" s="284">
        <v>0</v>
      </c>
      <c r="N38" s="37">
        <v>5</v>
      </c>
      <c r="O38" s="268">
        <v>2</v>
      </c>
    </row>
    <row r="39" spans="9:15" ht="15">
      <c r="I39" s="283" t="s">
        <v>234</v>
      </c>
      <c r="J39" s="284">
        <v>25</v>
      </c>
      <c r="K39" s="284">
        <v>21</v>
      </c>
      <c r="L39" s="284">
        <v>1</v>
      </c>
      <c r="M39" s="284">
        <v>1</v>
      </c>
      <c r="N39" s="37">
        <v>4</v>
      </c>
      <c r="O39" s="268">
        <v>1</v>
      </c>
    </row>
    <row r="40" spans="9:15" ht="15">
      <c r="I40" s="283" t="s">
        <v>235</v>
      </c>
      <c r="J40" s="284">
        <v>12</v>
      </c>
      <c r="K40" s="284">
        <v>12</v>
      </c>
      <c r="L40" s="284">
        <v>4</v>
      </c>
      <c r="M40" s="284">
        <v>2</v>
      </c>
      <c r="N40" s="37">
        <v>1</v>
      </c>
      <c r="O40" s="268">
        <v>1</v>
      </c>
    </row>
    <row r="41" spans="9:15" ht="15">
      <c r="I41" s="283" t="s">
        <v>82</v>
      </c>
      <c r="J41" s="284">
        <v>24</v>
      </c>
      <c r="K41" s="284">
        <v>20</v>
      </c>
      <c r="L41" s="284">
        <v>5</v>
      </c>
      <c r="M41" s="284">
        <v>1</v>
      </c>
      <c r="N41" s="37">
        <v>6</v>
      </c>
      <c r="O41" s="268">
        <v>3</v>
      </c>
    </row>
    <row r="42" spans="9:15" ht="15">
      <c r="I42" s="283" t="s">
        <v>91</v>
      </c>
      <c r="J42" s="284">
        <v>10</v>
      </c>
      <c r="K42" s="284">
        <v>10</v>
      </c>
      <c r="L42" s="284">
        <v>2</v>
      </c>
      <c r="M42" s="284">
        <v>0</v>
      </c>
      <c r="N42" s="37">
        <v>1</v>
      </c>
      <c r="O42" s="268">
        <v>1</v>
      </c>
    </row>
    <row r="43" spans="9:15" ht="15">
      <c r="I43" s="283" t="s">
        <v>236</v>
      </c>
      <c r="J43" s="284">
        <v>8</v>
      </c>
      <c r="K43" s="284">
        <v>8</v>
      </c>
      <c r="L43" s="284">
        <v>0</v>
      </c>
      <c r="M43" s="284">
        <v>0</v>
      </c>
      <c r="N43" s="37">
        <v>3</v>
      </c>
      <c r="O43" s="268">
        <v>2</v>
      </c>
    </row>
    <row r="44" spans="9:15" ht="15">
      <c r="I44" s="283" t="s">
        <v>96</v>
      </c>
      <c r="J44" s="284">
        <v>22</v>
      </c>
      <c r="K44" s="284">
        <v>18</v>
      </c>
      <c r="L44" s="284">
        <v>3</v>
      </c>
      <c r="M44" s="284">
        <v>1</v>
      </c>
      <c r="N44" s="37">
        <v>2</v>
      </c>
      <c r="O44" s="268">
        <v>0</v>
      </c>
    </row>
    <row r="45" spans="9:15" ht="15">
      <c r="I45" s="283" t="s">
        <v>526</v>
      </c>
      <c r="J45" s="284">
        <v>13</v>
      </c>
      <c r="K45" s="284">
        <v>13</v>
      </c>
      <c r="L45" s="284">
        <v>2</v>
      </c>
      <c r="M45" s="284">
        <v>1</v>
      </c>
      <c r="N45" s="37">
        <v>7</v>
      </c>
      <c r="O45" s="268">
        <v>4</v>
      </c>
    </row>
    <row r="46" spans="9:15" ht="15">
      <c r="I46" s="283" t="s">
        <v>657</v>
      </c>
      <c r="J46" s="284">
        <v>5</v>
      </c>
      <c r="K46" s="284">
        <v>5</v>
      </c>
      <c r="L46" s="284">
        <v>0</v>
      </c>
      <c r="M46" s="284">
        <v>0</v>
      </c>
      <c r="N46" s="37">
        <v>1</v>
      </c>
      <c r="O46" s="268">
        <v>1</v>
      </c>
    </row>
    <row r="47" spans="9:15" ht="15">
      <c r="I47" s="283" t="s">
        <v>846</v>
      </c>
      <c r="J47" s="284">
        <v>11</v>
      </c>
      <c r="K47" s="284">
        <v>7</v>
      </c>
      <c r="L47" s="284">
        <v>2</v>
      </c>
      <c r="M47" s="284">
        <v>2</v>
      </c>
      <c r="N47" s="37">
        <v>2</v>
      </c>
      <c r="O47" s="268">
        <v>0</v>
      </c>
    </row>
    <row r="48" spans="9:15" ht="15">
      <c r="I48" s="283" t="s">
        <v>89</v>
      </c>
      <c r="J48" s="284">
        <v>10</v>
      </c>
      <c r="K48" s="284">
        <v>8</v>
      </c>
      <c r="L48" s="284">
        <v>0</v>
      </c>
      <c r="M48" s="284">
        <v>0</v>
      </c>
      <c r="N48" s="37">
        <v>3</v>
      </c>
      <c r="O48" s="268">
        <v>2</v>
      </c>
    </row>
    <row r="49" spans="9:15" ht="15">
      <c r="I49" s="283" t="s">
        <v>237</v>
      </c>
      <c r="J49" s="284">
        <v>7</v>
      </c>
      <c r="K49" s="284">
        <v>6</v>
      </c>
      <c r="L49" s="284">
        <v>0</v>
      </c>
      <c r="M49" s="284">
        <v>0</v>
      </c>
      <c r="N49" s="37">
        <v>1</v>
      </c>
      <c r="O49" s="268">
        <v>1</v>
      </c>
    </row>
    <row r="50" spans="9:15" ht="15">
      <c r="I50" s="285" t="s">
        <v>94</v>
      </c>
      <c r="J50" s="284">
        <v>12</v>
      </c>
      <c r="K50" s="284">
        <v>12</v>
      </c>
      <c r="L50" s="284">
        <v>2</v>
      </c>
      <c r="M50" s="284">
        <v>2</v>
      </c>
      <c r="N50" s="37">
        <v>4</v>
      </c>
      <c r="O50" s="90">
        <v>4</v>
      </c>
    </row>
    <row r="51" spans="9:15" ht="15">
      <c r="I51" s="283" t="s">
        <v>99</v>
      </c>
      <c r="J51" s="286">
        <f>SUM(J37:J50)</f>
        <v>195</v>
      </c>
      <c r="K51" s="286">
        <f>SUM(K37:K50)</f>
        <v>170</v>
      </c>
      <c r="L51" s="284">
        <f>+SUM(L37:L50)</f>
        <v>23</v>
      </c>
      <c r="M51" s="284">
        <f>+SUM(M37:M50)</f>
        <v>11</v>
      </c>
      <c r="N51" s="37">
        <f>+SUM(N37:N50)</f>
        <v>48</v>
      </c>
      <c r="O51" s="37">
        <f>+SUM(O37:O50)</f>
        <v>26</v>
      </c>
    </row>
    <row r="52" spans="9:13" ht="15">
      <c r="I52" s="25"/>
      <c r="J52" s="25"/>
      <c r="K52" s="25"/>
      <c r="L52" s="25"/>
      <c r="M52" s="25"/>
    </row>
  </sheetData>
  <mergeCells count="37">
    <mergeCell ref="N35:O35"/>
    <mergeCell ref="B25:C25"/>
    <mergeCell ref="A26:G26"/>
    <mergeCell ref="A27:G28"/>
    <mergeCell ref="A29:H29"/>
    <mergeCell ref="B30:F30"/>
    <mergeCell ref="B31:F31"/>
    <mergeCell ref="B32:F32"/>
    <mergeCell ref="B33:F33"/>
    <mergeCell ref="I35:I36"/>
    <mergeCell ref="J35:K35"/>
    <mergeCell ref="L35:M35"/>
    <mergeCell ref="B24:C24"/>
    <mergeCell ref="A14:C15"/>
    <mergeCell ref="D14:G15"/>
    <mergeCell ref="A16:C16"/>
    <mergeCell ref="D16:G16"/>
    <mergeCell ref="A17:C18"/>
    <mergeCell ref="D17:G18"/>
    <mergeCell ref="A19:G19"/>
    <mergeCell ref="B20:E20"/>
    <mergeCell ref="B21:C21"/>
    <mergeCell ref="B22:C22"/>
    <mergeCell ref="B23:C23"/>
    <mergeCell ref="A9:G9"/>
    <mergeCell ref="A10:G10"/>
    <mergeCell ref="A11:G11"/>
    <mergeCell ref="A12:G12"/>
    <mergeCell ref="A13:C13"/>
    <mergeCell ref="D13:G13"/>
    <mergeCell ref="B8:D8"/>
    <mergeCell ref="E8:G8"/>
    <mergeCell ref="A1:G1"/>
    <mergeCell ref="A2:G5"/>
    <mergeCell ref="A6:G6"/>
    <mergeCell ref="B7:D7"/>
    <mergeCell ref="E7:G7"/>
  </mergeCells>
  <dataValidations count="1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451 JA65451 SW65451 ACS65451 AMO65451 AWK65451 BGG65451 BQC65451 BZY65451 CJU65451 CTQ65451 DDM65451 DNI65451 DXE65451 EHA65451 EQW65451 FAS65451 FKO65451 FUK65451 GEG65451 GOC65451 GXY65451 HHU65451 HRQ65451 IBM65451 ILI65451 IVE65451 JFA65451 JOW65451 JYS65451 KIO65451 KSK65451 LCG65451 LMC65451 LVY65451 MFU65451">
      <formula1>$I$2:$I$8</formula1>
    </dataValidation>
    <dataValidation type="list" allowBlank="1" showInputMessage="1" showErrorMessage="1" sqref="MPQ65451 MZM65451 NJI65451 NTE65451 ODA65451 OMW65451 OWS65451 PGO65451 PQK65451 QAG65451 QKC65451 QTY65451 RDU65451 RNQ65451 RXM65451 SHI65451 SRE65451 TBA65451 TKW65451 TUS65451 UEO65451 UOK65451 UYG65451 VIC65451 VRY65451 WBU65451 WLQ65451 WVM65451 E130987 JA130987 SW130987 ACS130987 AMO130987 AWK130987 BGG130987 BQC130987 BZY130987 CJU130987 CTQ130987 DDM130987 DNI130987 DXE130987 EHA130987 EQW130987 FAS130987 FKO130987 FUK130987 GEG130987 GOC130987 GXY130987 HHU130987 HRQ130987 IBM130987 ILI130987 IVE130987 JFA130987 JOW130987 JYS130987 KIO130987 KSK130987 LCG130987 LMC130987 LVY130987 MFU130987 MPQ130987 MZM130987 NJI130987 NTE130987 ODA130987 OMW130987 OWS130987 PGO130987 PQK130987 QAG130987 QKC130987 QTY130987 RDU130987 RNQ130987 RXM130987 SHI130987 SRE130987 TBA130987 TKW130987 TUS130987 UEO130987 UOK130987 UYG130987 VIC130987 VRY130987 WBU130987 WLQ130987 WVM130987 E196523 JA196523 SW196523 ACS196523 AMO196523 AWK196523 BGG196523 BQC196523">
      <formula1>$I$2:$I$8</formula1>
    </dataValidation>
    <dataValidation type="list" allowBlank="1" showInputMessage="1" showErrorMessage="1" sqref="BZY196523 CJU196523 CTQ196523 DDM196523 DNI196523 DXE196523 EHA196523 EQW196523 FAS196523 FKO196523 FUK196523 GEG196523 GOC196523 GXY196523 HHU196523 HRQ196523 IBM196523 ILI196523 IVE196523 JFA196523 JOW196523 JYS196523 KIO196523 KSK196523 LCG196523 LMC196523 LVY196523 MFU196523 MPQ196523 MZM196523 NJI196523 NTE196523 ODA196523 OMW196523 OWS196523 PGO196523 PQK196523 QAG196523 QKC196523 QTY196523 RDU196523 RNQ196523 RXM196523 SHI196523 SRE196523 TBA196523 TKW196523 TUS196523 UEO196523 UOK196523 UYG196523 VIC196523 VRY196523 WBU196523 WLQ196523 WVM196523 E262059 JA262059 SW262059 ACS262059 AMO262059 AWK262059 BGG262059 BQC262059 BZY262059 CJU262059 CTQ262059 DDM262059 DNI262059 DXE262059 EHA262059 EQW262059 FAS262059 FKO262059 FUK262059 GEG262059 GOC262059 GXY262059 HHU262059 HRQ262059 IBM262059 ILI262059 IVE262059 JFA262059 JOW262059 JYS262059 KIO262059 KSK262059 LCG262059 LMC262059 LVY262059 MFU262059 MPQ262059 MZM262059 NJI262059 NTE262059 ODA262059 OMW262059 OWS262059 PGO262059">
      <formula1>$I$2:$I$8</formula1>
    </dataValidation>
    <dataValidation type="list" allowBlank="1" showInputMessage="1" showErrorMessage="1" sqref="PQK262059 QAG262059 QKC262059 QTY262059 RDU262059 RNQ262059 RXM262059 SHI262059 SRE262059 TBA262059 TKW262059 TUS262059 UEO262059 UOK262059 UYG262059 VIC262059 VRY262059 WBU262059 WLQ262059 WVM262059 E327595 JA327595 SW327595 ACS327595 AMO327595 AWK327595 BGG327595 BQC327595 BZY327595 CJU327595 CTQ327595 DDM327595 DNI327595 DXE327595 EHA327595 EQW327595 FAS327595 FKO327595 FUK327595 GEG327595 GOC327595 GXY327595 HHU327595 HRQ327595 IBM327595 ILI327595 IVE327595 JFA327595 JOW327595 JYS327595 KIO327595 KSK327595 LCG327595 LMC327595 LVY327595 MFU327595 MPQ327595 MZM327595 NJI327595 NTE327595 ODA327595 OMW327595 OWS327595 PGO327595 PQK327595 QAG327595 QKC327595 QTY327595 RDU327595 RNQ327595 RXM327595 SHI327595 SRE327595 TBA327595 TKW327595 TUS327595 UEO327595 UOK327595 UYG327595 VIC327595 VRY327595 WBU327595 WLQ327595 WVM327595 E393131 JA393131 SW393131 ACS393131 AMO393131 AWK393131 BGG393131 BQC393131 BZY393131 CJU393131 CTQ393131 DDM393131 DNI393131 DXE393131 EHA393131 EQW393131">
      <formula1>$I$2:$I$8</formula1>
    </dataValidation>
    <dataValidation type="list" allowBlank="1" showInputMessage="1" showErrorMessage="1" sqref="FAS393131 FKO393131 FUK393131 GEG393131 GOC393131 GXY393131 HHU393131 HRQ393131 IBM393131 ILI393131 IVE393131 JFA393131 JOW393131 JYS393131 KIO393131 KSK393131 LCG393131 LMC393131 LVY393131 MFU393131 MPQ393131 MZM393131 NJI393131 NTE393131 ODA393131 OMW393131 OWS393131 PGO393131 PQK393131 QAG393131 QKC393131 QTY393131 RDU393131 RNQ393131 RXM393131 SHI393131 SRE393131 TBA393131 TKW393131 TUS393131 UEO393131 UOK393131 UYG393131 VIC393131 VRY393131 WBU393131 WLQ393131 WVM393131 E458667 JA458667 SW458667 ACS458667 AMO458667 AWK458667 BGG458667 BQC458667 BZY458667 CJU458667 CTQ458667 DDM458667 DNI458667 DXE458667 EHA458667 EQW458667 FAS458667 FKO458667 FUK458667 GEG458667 GOC458667 GXY458667 HHU458667 HRQ458667 IBM458667 ILI458667 IVE458667 JFA458667 JOW458667 JYS458667 KIO458667 KSK458667 LCG458667 LMC458667 LVY458667 MFU458667 MPQ458667 MZM458667 NJI458667 NTE458667 ODA458667 OMW458667 OWS458667 PGO458667 PQK458667 QAG458667 QKC458667 QTY458667 RDU458667 RNQ458667 RXM458667 SHI458667">
      <formula1>$I$2:$I$8</formula1>
    </dataValidation>
    <dataValidation type="list" allowBlank="1" showInputMessage="1" showErrorMessage="1" sqref="SRE458667 TBA458667 TKW458667 TUS458667 UEO458667 UOK458667 UYG458667 VIC458667 VRY458667 WBU458667 WLQ458667 WVM458667 E524203 JA524203 SW524203 ACS524203 AMO524203 AWK524203 BGG524203 BQC524203 BZY524203 CJU524203 CTQ524203 DDM524203 DNI524203 DXE524203 EHA524203 EQW524203 FAS524203 FKO524203 FUK524203 GEG524203 GOC524203 GXY524203 HHU524203 HRQ524203 IBM524203 ILI524203 IVE524203 JFA524203 JOW524203 JYS524203 KIO524203 KSK524203 LCG524203 LMC524203 LVY524203 MFU524203 MPQ524203 MZM524203 NJI524203 NTE524203 ODA524203 OMW524203 OWS524203 PGO524203 PQK524203 QAG524203 QKC524203 QTY524203 RDU524203 RNQ524203 RXM524203 SHI524203 SRE524203 TBA524203 TKW524203 TUS524203 UEO524203 UOK524203 UYG524203 VIC524203 VRY524203 WBU524203 WLQ524203 WVM524203 E589739 JA589739 SW589739 ACS589739 AMO589739 AWK589739 BGG589739 BQC589739 BZY589739 CJU589739 CTQ589739 DDM589739 DNI589739 DXE589739 EHA589739 EQW589739 FAS589739 FKO589739 FUK589739 GEG589739 GOC589739 GXY589739 HHU589739 HRQ589739">
      <formula1>$I$2:$I$8</formula1>
    </dataValidation>
    <dataValidation type="list" allowBlank="1" showInputMessage="1" showErrorMessage="1" sqref="IBM589739 ILI589739 IVE589739 JFA589739 JOW589739 JYS589739 KIO589739 KSK589739 LCG589739 LMC589739 LVY589739 MFU589739 MPQ589739 MZM589739 NJI589739 NTE589739 ODA589739 OMW589739 OWS589739 PGO589739 PQK589739 QAG589739 QKC589739 QTY589739 RDU589739 RNQ589739 RXM589739 SHI589739 SRE589739 TBA589739 TKW589739 TUS589739 UEO589739 UOK589739 UYG589739 VIC589739 VRY589739 WBU589739 WLQ589739 WVM589739 E655275 JA655275 SW655275 ACS655275 AMO655275 AWK655275 BGG655275 BQC655275 BZY655275 CJU655275 CTQ655275 DDM655275 DNI655275 DXE655275 EHA655275 EQW655275 FAS655275 FKO655275 FUK655275 GEG655275 GOC655275 GXY655275 HHU655275 HRQ655275 IBM655275 ILI655275 IVE655275 JFA655275 JOW655275 JYS655275 KIO655275 KSK655275 LCG655275 LMC655275 LVY655275 MFU655275 MPQ655275 MZM655275 NJI655275 NTE655275 ODA655275 OMW655275 OWS655275 PGO655275 PQK655275 QAG655275 QKC655275 QTY655275 RDU655275 RNQ655275 RXM655275 SHI655275 SRE655275 TBA655275 TKW655275 TUS655275 UEO655275 UOK655275 UYG655275 VIC655275">
      <formula1>$I$2:$I$8</formula1>
    </dataValidation>
    <dataValidation type="list" allowBlank="1" showInputMessage="1" showErrorMessage="1" sqref="VRY655275 WBU655275 WLQ655275 WVM655275 E720811 JA720811 SW720811 ACS720811 AMO720811 AWK720811 BGG720811 BQC720811 BZY720811 CJU720811 CTQ720811 DDM720811 DNI720811 DXE720811 EHA720811 EQW720811 FAS720811 FKO720811 FUK720811 GEG720811 GOC720811 GXY720811 HHU720811 HRQ720811 IBM720811 ILI720811 IVE720811 JFA720811 JOW720811 JYS720811 KIO720811 KSK720811 LCG720811 LMC720811 LVY720811 MFU720811 MPQ720811 MZM720811 NJI720811 NTE720811 ODA720811 OMW720811 OWS720811 PGO720811 PQK720811 QAG720811 QKC720811 QTY720811 RDU720811 RNQ720811 RXM720811 SHI720811 SRE720811 TBA720811 TKW720811 TUS720811 UEO720811 UOK720811 UYG720811 VIC720811 VRY720811 WBU720811 WLQ720811 WVM720811 E786347 JA786347 SW786347 ACS786347 AMO786347 AWK786347 BGG786347 BQC786347 BZY786347 CJU786347 CTQ786347 DDM786347 DNI786347 DXE786347 EHA786347 EQW786347 FAS786347 FKO786347 FUK786347 GEG786347 GOC786347 GXY786347 HHU786347 HRQ786347 IBM786347 ILI786347 IVE786347 JFA786347 JOW786347 JYS786347 KIO786347 KSK786347">
      <formula1>$I$2:$I$8</formula1>
    </dataValidation>
    <dataValidation type="list" allowBlank="1" showInputMessage="1" showErrorMessage="1" sqref="LCG786347 LMC786347 LVY786347 MFU786347 MPQ786347 MZM786347 NJI786347 NTE786347 ODA786347 OMW786347 OWS786347 PGO786347 PQK786347 QAG786347 QKC786347 QTY786347 RDU786347 RNQ786347 RXM786347 SHI786347 SRE786347 TBA786347 TKW786347 TUS786347 UEO786347 UOK786347 UYG786347 VIC786347 VRY786347 WBU786347 WLQ786347 WVM786347 E851883 JA851883 SW851883 ACS851883 AMO851883 AWK851883 BGG851883 BQC851883 BZY851883 CJU851883 CTQ851883 DDM851883 DNI851883 DXE851883 EHA851883 EQW851883 FAS851883 FKO851883 FUK851883 GEG851883 GOC851883 GXY851883 HHU851883 HRQ851883 IBM851883 ILI851883 IVE851883 JFA851883 JOW851883 JYS851883 KIO851883 KSK851883 LCG851883 LMC851883 LVY851883 MFU851883 MPQ851883 MZM851883 NJI851883 NTE851883 ODA851883 OMW851883 OWS851883 PGO851883 PQK851883 QAG851883 QKC851883 QTY851883 RDU851883 RNQ851883 RXM851883 SHI851883 SRE851883 TBA851883 TKW851883 TUS851883 UEO851883 UOK851883 UYG851883 VIC851883 VRY851883 WBU851883 WLQ851883 WVM851883 E917419 JA917419 SW917419 ACS917419">
      <formula1>$I$2:$I$8</formula1>
    </dataValidation>
    <dataValidation type="list" allowBlank="1" showInputMessage="1" showErrorMessage="1" sqref="AMO917419 AWK917419 BGG917419 BQC917419 BZY917419 CJU917419 CTQ917419 DDM917419 DNI917419 DXE917419 EHA917419 EQW917419 FAS917419 FKO917419 FUK917419 GEG917419 GOC917419 GXY917419 HHU917419 HRQ917419 IBM917419 ILI917419 IVE917419 JFA917419 JOW917419 JYS917419 KIO917419 KSK917419 LCG917419 LMC917419 LVY917419 MFU917419 MPQ917419 MZM917419 NJI917419 NTE917419 ODA917419 OMW917419 OWS917419 PGO917419 PQK917419 QAG917419 QKC917419 QTY917419 RDU917419 RNQ917419 RXM917419 SHI917419 SRE917419 TBA917419 TKW917419 TUS917419 UEO917419 UOK917419 UYG917419 VIC917419 VRY917419 WBU917419 WLQ917419 WVM917419 E982955 JA982955 SW982955 ACS982955 AMO982955 AWK982955 BGG982955 BQC982955 BZY982955 CJU982955 CTQ982955 DDM982955 DNI982955 DXE982955 EHA982955 EQW982955 FAS982955 FKO982955 FUK982955 GEG982955 GOC982955 GXY982955 HHU982955 HRQ982955 IBM982955 ILI982955 IVE982955 JFA982955 JOW982955 JYS982955 KIO982955 KSK982955 LCG982955 LMC982955 LVY982955 MFU982955 MPQ982955 MZM982955 NJI982955 NTE982955">
      <formula1>$I$2:$I$8</formula1>
    </dataValidation>
    <dataValidation type="list" allowBlank="1" showInputMessage="1" showErrorMessage="1" sqref="ODA982955 OMW982955 OWS982955 PGO982955 PQK982955 QAG982955 QKC982955 QTY982955 RDU982955 RNQ982955 RXM982955 SHI982955 SRE982955 TBA982955 TKW982955 TUS982955 UEO982955 UOK982955 UYG982955 VIC982955 VRY982955 WBU982955 WLQ982955 WVM982955">
      <formula1>$I$2:$I$8</formula1>
    </dataValidation>
  </dataValidations>
  <hyperlinks>
    <hyperlink ref="A8" location="'Consolidado 2017'!A1" display="'Consolidado 2017'!A1"/>
  </hyperlinks>
  <printOptions/>
  <pageMargins left="0.7" right="0.7" top="0.75" bottom="0.75" header="0.3" footer="0.3"/>
  <pageSetup horizontalDpi="600" verticalDpi="600" orientation="portrait" scale="7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BI59"/>
  <sheetViews>
    <sheetView zoomScale="80" zoomScaleNormal="80" workbookViewId="0" topLeftCell="A1">
      <selection activeCell="J34" sqref="J34"/>
    </sheetView>
  </sheetViews>
  <sheetFormatPr defaultColWidth="11.421875" defaultRowHeight="15"/>
  <cols>
    <col min="1" max="1" width="33.421875" style="23" customWidth="1"/>
    <col min="2" max="2" width="18.28125" style="23" customWidth="1"/>
    <col min="3" max="3" width="26.421875" style="23" customWidth="1"/>
    <col min="4" max="4" width="18.00390625" style="23" customWidth="1"/>
    <col min="5" max="5" width="14.28125" style="23" customWidth="1"/>
    <col min="6" max="6" width="12.57421875" style="23" customWidth="1"/>
    <col min="7" max="7" width="11.00390625" style="23" bestFit="1" customWidth="1"/>
    <col min="8" max="8" width="14.7109375" style="23" customWidth="1"/>
    <col min="9" max="9" width="8.140625" style="23" customWidth="1"/>
    <col min="10" max="10" width="29.57421875" style="23" customWidth="1"/>
    <col min="11" max="11" width="22.28125" style="23" customWidth="1"/>
    <col min="12" max="13" width="5.7109375" style="23" customWidth="1"/>
    <col min="14" max="14" width="6.7109375" style="23" customWidth="1"/>
    <col min="15" max="19" width="5.7109375" style="23" customWidth="1"/>
    <col min="20" max="20" width="6.7109375" style="23" customWidth="1"/>
    <col min="21" max="25" width="5.7109375" style="23" customWidth="1"/>
    <col min="26" max="26" width="6.7109375" style="23" customWidth="1"/>
    <col min="27" max="27" width="5.7109375" style="24" customWidth="1"/>
    <col min="28" max="31" width="5.7109375" style="23" customWidth="1"/>
    <col min="32" max="40" width="6.7109375" style="23" customWidth="1"/>
    <col min="41" max="58" width="5.7109375" style="23" customWidth="1"/>
    <col min="59" max="59" width="6.7109375" style="23" customWidth="1"/>
    <col min="60" max="64" width="5.7109375" style="23" customWidth="1"/>
    <col min="65" max="65" width="52.7109375" style="23" customWidth="1"/>
    <col min="66" max="70" width="5.7109375" style="23" customWidth="1"/>
    <col min="71" max="71" width="6.7109375" style="23" customWidth="1"/>
    <col min="72" max="76" width="5.7109375" style="23" customWidth="1"/>
    <col min="77" max="77" width="6.7109375" style="23" customWidth="1"/>
    <col min="78" max="89" width="5.7109375" style="23" customWidth="1"/>
    <col min="90" max="254" width="11.421875" style="23" customWidth="1"/>
    <col min="255" max="255" width="33.421875" style="23" customWidth="1"/>
    <col min="256" max="256" width="18.28125" style="23" customWidth="1"/>
    <col min="257" max="257" width="26.421875" style="23" customWidth="1"/>
    <col min="258" max="258" width="18.00390625" style="23" customWidth="1"/>
    <col min="259" max="259" width="14.28125" style="23" customWidth="1"/>
    <col min="260" max="260" width="12.57421875" style="23" customWidth="1"/>
    <col min="261" max="261" width="11.00390625" style="23" bestFit="1" customWidth="1"/>
    <col min="262" max="263" width="14.7109375" style="23" customWidth="1"/>
    <col min="264" max="264" width="29.57421875" style="23" customWidth="1"/>
    <col min="265" max="265" width="22.28125" style="23" customWidth="1"/>
    <col min="266" max="266" width="22.7109375" style="23" customWidth="1"/>
    <col min="267" max="267" width="25.7109375" style="23" customWidth="1"/>
    <col min="268" max="269" width="5.7109375" style="23" customWidth="1"/>
    <col min="270" max="270" width="6.7109375" style="23" customWidth="1"/>
    <col min="271" max="275" width="5.7109375" style="23" customWidth="1"/>
    <col min="276" max="276" width="6.7109375" style="23" customWidth="1"/>
    <col min="277" max="281" width="5.7109375" style="23" customWidth="1"/>
    <col min="282" max="282" width="6.7109375" style="23" customWidth="1"/>
    <col min="283" max="287" width="5.7109375" style="23" customWidth="1"/>
    <col min="288" max="296" width="6.7109375" style="23" customWidth="1"/>
    <col min="297" max="314" width="5.7109375" style="23" customWidth="1"/>
    <col min="315" max="315" width="6.7109375" style="23" customWidth="1"/>
    <col min="316" max="320" width="5.7109375" style="23" customWidth="1"/>
    <col min="321" max="321" width="52.7109375" style="23" customWidth="1"/>
    <col min="322" max="326" width="5.7109375" style="23" customWidth="1"/>
    <col min="327" max="327" width="6.7109375" style="23" customWidth="1"/>
    <col min="328" max="332" width="5.7109375" style="23" customWidth="1"/>
    <col min="333" max="333" width="6.7109375" style="23" customWidth="1"/>
    <col min="334" max="345" width="5.7109375" style="23" customWidth="1"/>
    <col min="346" max="510" width="11.421875" style="23" customWidth="1"/>
    <col min="511" max="511" width="33.421875" style="23" customWidth="1"/>
    <col min="512" max="512" width="18.28125" style="23" customWidth="1"/>
    <col min="513" max="513" width="26.421875" style="23" customWidth="1"/>
    <col min="514" max="514" width="18.00390625" style="23" customWidth="1"/>
    <col min="515" max="515" width="14.28125" style="23" customWidth="1"/>
    <col min="516" max="516" width="12.57421875" style="23" customWidth="1"/>
    <col min="517" max="517" width="11.00390625" style="23" bestFit="1" customWidth="1"/>
    <col min="518" max="519" width="14.7109375" style="23" customWidth="1"/>
    <col min="520" max="520" width="29.57421875" style="23" customWidth="1"/>
    <col min="521" max="521" width="22.28125" style="23" customWidth="1"/>
    <col min="522" max="522" width="22.7109375" style="23" customWidth="1"/>
    <col min="523" max="523" width="25.7109375" style="23" customWidth="1"/>
    <col min="524" max="525" width="5.7109375" style="23" customWidth="1"/>
    <col min="526" max="526" width="6.7109375" style="23" customWidth="1"/>
    <col min="527" max="531" width="5.7109375" style="23" customWidth="1"/>
    <col min="532" max="532" width="6.7109375" style="23" customWidth="1"/>
    <col min="533" max="537" width="5.7109375" style="23" customWidth="1"/>
    <col min="538" max="538" width="6.7109375" style="23" customWidth="1"/>
    <col min="539" max="543" width="5.7109375" style="23" customWidth="1"/>
    <col min="544" max="552" width="6.7109375" style="23" customWidth="1"/>
    <col min="553" max="570" width="5.7109375" style="23" customWidth="1"/>
    <col min="571" max="571" width="6.7109375" style="23" customWidth="1"/>
    <col min="572" max="576" width="5.7109375" style="23" customWidth="1"/>
    <col min="577" max="577" width="52.7109375" style="23" customWidth="1"/>
    <col min="578" max="582" width="5.7109375" style="23" customWidth="1"/>
    <col min="583" max="583" width="6.7109375" style="23" customWidth="1"/>
    <col min="584" max="588" width="5.7109375" style="23" customWidth="1"/>
    <col min="589" max="589" width="6.7109375" style="23" customWidth="1"/>
    <col min="590" max="601" width="5.7109375" style="23" customWidth="1"/>
    <col min="602" max="766" width="11.421875" style="23" customWidth="1"/>
    <col min="767" max="767" width="33.421875" style="23" customWidth="1"/>
    <col min="768" max="768" width="18.28125" style="23" customWidth="1"/>
    <col min="769" max="769" width="26.421875" style="23" customWidth="1"/>
    <col min="770" max="770" width="18.00390625" style="23" customWidth="1"/>
    <col min="771" max="771" width="14.28125" style="23" customWidth="1"/>
    <col min="772" max="772" width="12.57421875" style="23" customWidth="1"/>
    <col min="773" max="773" width="11.00390625" style="23" bestFit="1" customWidth="1"/>
    <col min="774" max="775" width="14.7109375" style="23" customWidth="1"/>
    <col min="776" max="776" width="29.57421875" style="23" customWidth="1"/>
    <col min="777" max="777" width="22.28125" style="23" customWidth="1"/>
    <col min="778" max="778" width="22.7109375" style="23" customWidth="1"/>
    <col min="779" max="779" width="25.7109375" style="23" customWidth="1"/>
    <col min="780" max="781" width="5.7109375" style="23" customWidth="1"/>
    <col min="782" max="782" width="6.7109375" style="23" customWidth="1"/>
    <col min="783" max="787" width="5.7109375" style="23" customWidth="1"/>
    <col min="788" max="788" width="6.7109375" style="23" customWidth="1"/>
    <col min="789" max="793" width="5.7109375" style="23" customWidth="1"/>
    <col min="794" max="794" width="6.7109375" style="23" customWidth="1"/>
    <col min="795" max="799" width="5.7109375" style="23" customWidth="1"/>
    <col min="800" max="808" width="6.7109375" style="23" customWidth="1"/>
    <col min="809" max="826" width="5.7109375" style="23" customWidth="1"/>
    <col min="827" max="827" width="6.7109375" style="23" customWidth="1"/>
    <col min="828" max="832" width="5.7109375" style="23" customWidth="1"/>
    <col min="833" max="833" width="52.7109375" style="23" customWidth="1"/>
    <col min="834" max="838" width="5.7109375" style="23" customWidth="1"/>
    <col min="839" max="839" width="6.7109375" style="23" customWidth="1"/>
    <col min="840" max="844" width="5.7109375" style="23" customWidth="1"/>
    <col min="845" max="845" width="6.7109375" style="23" customWidth="1"/>
    <col min="846" max="857" width="5.7109375" style="23" customWidth="1"/>
    <col min="858" max="1022" width="11.421875" style="23" customWidth="1"/>
    <col min="1023" max="1023" width="33.421875" style="23" customWidth="1"/>
    <col min="1024" max="1024" width="18.28125" style="23" customWidth="1"/>
    <col min="1025" max="1025" width="26.421875" style="23" customWidth="1"/>
    <col min="1026" max="1026" width="18.00390625" style="23" customWidth="1"/>
    <col min="1027" max="1027" width="14.28125" style="23" customWidth="1"/>
    <col min="1028" max="1028" width="12.57421875" style="23" customWidth="1"/>
    <col min="1029" max="1029" width="11.00390625" style="23" bestFit="1" customWidth="1"/>
    <col min="1030" max="1031" width="14.7109375" style="23" customWidth="1"/>
    <col min="1032" max="1032" width="29.57421875" style="23" customWidth="1"/>
    <col min="1033" max="1033" width="22.28125" style="23" customWidth="1"/>
    <col min="1034" max="1034" width="22.7109375" style="23" customWidth="1"/>
    <col min="1035" max="1035" width="25.7109375" style="23" customWidth="1"/>
    <col min="1036" max="1037" width="5.7109375" style="23" customWidth="1"/>
    <col min="1038" max="1038" width="6.7109375" style="23" customWidth="1"/>
    <col min="1039" max="1043" width="5.7109375" style="23" customWidth="1"/>
    <col min="1044" max="1044" width="6.7109375" style="23" customWidth="1"/>
    <col min="1045" max="1049" width="5.7109375" style="23" customWidth="1"/>
    <col min="1050" max="1050" width="6.7109375" style="23" customWidth="1"/>
    <col min="1051" max="1055" width="5.7109375" style="23" customWidth="1"/>
    <col min="1056" max="1064" width="6.7109375" style="23" customWidth="1"/>
    <col min="1065" max="1082" width="5.7109375" style="23" customWidth="1"/>
    <col min="1083" max="1083" width="6.7109375" style="23" customWidth="1"/>
    <col min="1084" max="1088" width="5.7109375" style="23" customWidth="1"/>
    <col min="1089" max="1089" width="52.7109375" style="23" customWidth="1"/>
    <col min="1090" max="1094" width="5.7109375" style="23" customWidth="1"/>
    <col min="1095" max="1095" width="6.7109375" style="23" customWidth="1"/>
    <col min="1096" max="1100" width="5.7109375" style="23" customWidth="1"/>
    <col min="1101" max="1101" width="6.7109375" style="23" customWidth="1"/>
    <col min="1102" max="1113" width="5.7109375" style="23" customWidth="1"/>
    <col min="1114" max="1278" width="11.421875" style="23" customWidth="1"/>
    <col min="1279" max="1279" width="33.421875" style="23" customWidth="1"/>
    <col min="1280" max="1280" width="18.28125" style="23" customWidth="1"/>
    <col min="1281" max="1281" width="26.421875" style="23" customWidth="1"/>
    <col min="1282" max="1282" width="18.00390625" style="23" customWidth="1"/>
    <col min="1283" max="1283" width="14.28125" style="23" customWidth="1"/>
    <col min="1284" max="1284" width="12.57421875" style="23" customWidth="1"/>
    <col min="1285" max="1285" width="11.00390625" style="23" bestFit="1" customWidth="1"/>
    <col min="1286" max="1287" width="14.7109375" style="23" customWidth="1"/>
    <col min="1288" max="1288" width="29.57421875" style="23" customWidth="1"/>
    <col min="1289" max="1289" width="22.28125" style="23" customWidth="1"/>
    <col min="1290" max="1290" width="22.7109375" style="23" customWidth="1"/>
    <col min="1291" max="1291" width="25.7109375" style="23" customWidth="1"/>
    <col min="1292" max="1293" width="5.7109375" style="23" customWidth="1"/>
    <col min="1294" max="1294" width="6.7109375" style="23" customWidth="1"/>
    <col min="1295" max="1299" width="5.7109375" style="23" customWidth="1"/>
    <col min="1300" max="1300" width="6.7109375" style="23" customWidth="1"/>
    <col min="1301" max="1305" width="5.7109375" style="23" customWidth="1"/>
    <col min="1306" max="1306" width="6.7109375" style="23" customWidth="1"/>
    <col min="1307" max="1311" width="5.7109375" style="23" customWidth="1"/>
    <col min="1312" max="1320" width="6.7109375" style="23" customWidth="1"/>
    <col min="1321" max="1338" width="5.7109375" style="23" customWidth="1"/>
    <col min="1339" max="1339" width="6.7109375" style="23" customWidth="1"/>
    <col min="1340" max="1344" width="5.7109375" style="23" customWidth="1"/>
    <col min="1345" max="1345" width="52.7109375" style="23" customWidth="1"/>
    <col min="1346" max="1350" width="5.7109375" style="23" customWidth="1"/>
    <col min="1351" max="1351" width="6.7109375" style="23" customWidth="1"/>
    <col min="1352" max="1356" width="5.7109375" style="23" customWidth="1"/>
    <col min="1357" max="1357" width="6.7109375" style="23" customWidth="1"/>
    <col min="1358" max="1369" width="5.7109375" style="23" customWidth="1"/>
    <col min="1370" max="1534" width="11.421875" style="23" customWidth="1"/>
    <col min="1535" max="1535" width="33.421875" style="23" customWidth="1"/>
    <col min="1536" max="1536" width="18.28125" style="23" customWidth="1"/>
    <col min="1537" max="1537" width="26.421875" style="23" customWidth="1"/>
    <col min="1538" max="1538" width="18.00390625" style="23" customWidth="1"/>
    <col min="1539" max="1539" width="14.28125" style="23" customWidth="1"/>
    <col min="1540" max="1540" width="12.57421875" style="23" customWidth="1"/>
    <col min="1541" max="1541" width="11.00390625" style="23" bestFit="1" customWidth="1"/>
    <col min="1542" max="1543" width="14.7109375" style="23" customWidth="1"/>
    <col min="1544" max="1544" width="29.57421875" style="23" customWidth="1"/>
    <col min="1545" max="1545" width="22.28125" style="23" customWidth="1"/>
    <col min="1546" max="1546" width="22.7109375" style="23" customWidth="1"/>
    <col min="1547" max="1547" width="25.7109375" style="23" customWidth="1"/>
    <col min="1548" max="1549" width="5.7109375" style="23" customWidth="1"/>
    <col min="1550" max="1550" width="6.7109375" style="23" customWidth="1"/>
    <col min="1551" max="1555" width="5.7109375" style="23" customWidth="1"/>
    <col min="1556" max="1556" width="6.7109375" style="23" customWidth="1"/>
    <col min="1557" max="1561" width="5.7109375" style="23" customWidth="1"/>
    <col min="1562" max="1562" width="6.7109375" style="23" customWidth="1"/>
    <col min="1563" max="1567" width="5.7109375" style="23" customWidth="1"/>
    <col min="1568" max="1576" width="6.7109375" style="23" customWidth="1"/>
    <col min="1577" max="1594" width="5.7109375" style="23" customWidth="1"/>
    <col min="1595" max="1595" width="6.7109375" style="23" customWidth="1"/>
    <col min="1596" max="1600" width="5.7109375" style="23" customWidth="1"/>
    <col min="1601" max="1601" width="52.7109375" style="23" customWidth="1"/>
    <col min="1602" max="1606" width="5.7109375" style="23" customWidth="1"/>
    <col min="1607" max="1607" width="6.7109375" style="23" customWidth="1"/>
    <col min="1608" max="1612" width="5.7109375" style="23" customWidth="1"/>
    <col min="1613" max="1613" width="6.7109375" style="23" customWidth="1"/>
    <col min="1614" max="1625" width="5.7109375" style="23" customWidth="1"/>
    <col min="1626" max="1790" width="11.421875" style="23" customWidth="1"/>
    <col min="1791" max="1791" width="33.421875" style="23" customWidth="1"/>
    <col min="1792" max="1792" width="18.28125" style="23" customWidth="1"/>
    <col min="1793" max="1793" width="26.421875" style="23" customWidth="1"/>
    <col min="1794" max="1794" width="18.00390625" style="23" customWidth="1"/>
    <col min="1795" max="1795" width="14.28125" style="23" customWidth="1"/>
    <col min="1796" max="1796" width="12.57421875" style="23" customWidth="1"/>
    <col min="1797" max="1797" width="11.00390625" style="23" bestFit="1" customWidth="1"/>
    <col min="1798" max="1799" width="14.7109375" style="23" customWidth="1"/>
    <col min="1800" max="1800" width="29.57421875" style="23" customWidth="1"/>
    <col min="1801" max="1801" width="22.28125" style="23" customWidth="1"/>
    <col min="1802" max="1802" width="22.7109375" style="23" customWidth="1"/>
    <col min="1803" max="1803" width="25.7109375" style="23" customWidth="1"/>
    <col min="1804" max="1805" width="5.7109375" style="23" customWidth="1"/>
    <col min="1806" max="1806" width="6.7109375" style="23" customWidth="1"/>
    <col min="1807" max="1811" width="5.7109375" style="23" customWidth="1"/>
    <col min="1812" max="1812" width="6.7109375" style="23" customWidth="1"/>
    <col min="1813" max="1817" width="5.7109375" style="23" customWidth="1"/>
    <col min="1818" max="1818" width="6.7109375" style="23" customWidth="1"/>
    <col min="1819" max="1823" width="5.7109375" style="23" customWidth="1"/>
    <col min="1824" max="1832" width="6.7109375" style="23" customWidth="1"/>
    <col min="1833" max="1850" width="5.7109375" style="23" customWidth="1"/>
    <col min="1851" max="1851" width="6.7109375" style="23" customWidth="1"/>
    <col min="1852" max="1856" width="5.7109375" style="23" customWidth="1"/>
    <col min="1857" max="1857" width="52.7109375" style="23" customWidth="1"/>
    <col min="1858" max="1862" width="5.7109375" style="23" customWidth="1"/>
    <col min="1863" max="1863" width="6.7109375" style="23" customWidth="1"/>
    <col min="1864" max="1868" width="5.7109375" style="23" customWidth="1"/>
    <col min="1869" max="1869" width="6.7109375" style="23" customWidth="1"/>
    <col min="1870" max="1881" width="5.7109375" style="23" customWidth="1"/>
    <col min="1882" max="2046" width="11.421875" style="23" customWidth="1"/>
    <col min="2047" max="2047" width="33.421875" style="23" customWidth="1"/>
    <col min="2048" max="2048" width="18.28125" style="23" customWidth="1"/>
    <col min="2049" max="2049" width="26.421875" style="23" customWidth="1"/>
    <col min="2050" max="2050" width="18.00390625" style="23" customWidth="1"/>
    <col min="2051" max="2051" width="14.28125" style="23" customWidth="1"/>
    <col min="2052" max="2052" width="12.57421875" style="23" customWidth="1"/>
    <col min="2053" max="2053" width="11.00390625" style="23" bestFit="1" customWidth="1"/>
    <col min="2054" max="2055" width="14.7109375" style="23" customWidth="1"/>
    <col min="2056" max="2056" width="29.57421875" style="23" customWidth="1"/>
    <col min="2057" max="2057" width="22.28125" style="23" customWidth="1"/>
    <col min="2058" max="2058" width="22.7109375" style="23" customWidth="1"/>
    <col min="2059" max="2059" width="25.7109375" style="23" customWidth="1"/>
    <col min="2060" max="2061" width="5.7109375" style="23" customWidth="1"/>
    <col min="2062" max="2062" width="6.7109375" style="23" customWidth="1"/>
    <col min="2063" max="2067" width="5.7109375" style="23" customWidth="1"/>
    <col min="2068" max="2068" width="6.7109375" style="23" customWidth="1"/>
    <col min="2069" max="2073" width="5.7109375" style="23" customWidth="1"/>
    <col min="2074" max="2074" width="6.7109375" style="23" customWidth="1"/>
    <col min="2075" max="2079" width="5.7109375" style="23" customWidth="1"/>
    <col min="2080" max="2088" width="6.7109375" style="23" customWidth="1"/>
    <col min="2089" max="2106" width="5.7109375" style="23" customWidth="1"/>
    <col min="2107" max="2107" width="6.7109375" style="23" customWidth="1"/>
    <col min="2108" max="2112" width="5.7109375" style="23" customWidth="1"/>
    <col min="2113" max="2113" width="52.7109375" style="23" customWidth="1"/>
    <col min="2114" max="2118" width="5.7109375" style="23" customWidth="1"/>
    <col min="2119" max="2119" width="6.7109375" style="23" customWidth="1"/>
    <col min="2120" max="2124" width="5.7109375" style="23" customWidth="1"/>
    <col min="2125" max="2125" width="6.7109375" style="23" customWidth="1"/>
    <col min="2126" max="2137" width="5.7109375" style="23" customWidth="1"/>
    <col min="2138" max="2302" width="11.421875" style="23" customWidth="1"/>
    <col min="2303" max="2303" width="33.421875" style="23" customWidth="1"/>
    <col min="2304" max="2304" width="18.28125" style="23" customWidth="1"/>
    <col min="2305" max="2305" width="26.421875" style="23" customWidth="1"/>
    <col min="2306" max="2306" width="18.00390625" style="23" customWidth="1"/>
    <col min="2307" max="2307" width="14.28125" style="23" customWidth="1"/>
    <col min="2308" max="2308" width="12.57421875" style="23" customWidth="1"/>
    <col min="2309" max="2309" width="11.00390625" style="23" bestFit="1" customWidth="1"/>
    <col min="2310" max="2311" width="14.7109375" style="23" customWidth="1"/>
    <col min="2312" max="2312" width="29.57421875" style="23" customWidth="1"/>
    <col min="2313" max="2313" width="22.28125" style="23" customWidth="1"/>
    <col min="2314" max="2314" width="22.7109375" style="23" customWidth="1"/>
    <col min="2315" max="2315" width="25.7109375" style="23" customWidth="1"/>
    <col min="2316" max="2317" width="5.7109375" style="23" customWidth="1"/>
    <col min="2318" max="2318" width="6.7109375" style="23" customWidth="1"/>
    <col min="2319" max="2323" width="5.7109375" style="23" customWidth="1"/>
    <col min="2324" max="2324" width="6.7109375" style="23" customWidth="1"/>
    <col min="2325" max="2329" width="5.7109375" style="23" customWidth="1"/>
    <col min="2330" max="2330" width="6.7109375" style="23" customWidth="1"/>
    <col min="2331" max="2335" width="5.7109375" style="23" customWidth="1"/>
    <col min="2336" max="2344" width="6.7109375" style="23" customWidth="1"/>
    <col min="2345" max="2362" width="5.7109375" style="23" customWidth="1"/>
    <col min="2363" max="2363" width="6.7109375" style="23" customWidth="1"/>
    <col min="2364" max="2368" width="5.7109375" style="23" customWidth="1"/>
    <col min="2369" max="2369" width="52.7109375" style="23" customWidth="1"/>
    <col min="2370" max="2374" width="5.7109375" style="23" customWidth="1"/>
    <col min="2375" max="2375" width="6.7109375" style="23" customWidth="1"/>
    <col min="2376" max="2380" width="5.7109375" style="23" customWidth="1"/>
    <col min="2381" max="2381" width="6.7109375" style="23" customWidth="1"/>
    <col min="2382" max="2393" width="5.7109375" style="23" customWidth="1"/>
    <col min="2394" max="2558" width="11.421875" style="23" customWidth="1"/>
    <col min="2559" max="2559" width="33.421875" style="23" customWidth="1"/>
    <col min="2560" max="2560" width="18.28125" style="23" customWidth="1"/>
    <col min="2561" max="2561" width="26.421875" style="23" customWidth="1"/>
    <col min="2562" max="2562" width="18.00390625" style="23" customWidth="1"/>
    <col min="2563" max="2563" width="14.28125" style="23" customWidth="1"/>
    <col min="2564" max="2564" width="12.57421875" style="23" customWidth="1"/>
    <col min="2565" max="2565" width="11.00390625" style="23" bestFit="1" customWidth="1"/>
    <col min="2566" max="2567" width="14.7109375" style="23" customWidth="1"/>
    <col min="2568" max="2568" width="29.57421875" style="23" customWidth="1"/>
    <col min="2569" max="2569" width="22.28125" style="23" customWidth="1"/>
    <col min="2570" max="2570" width="22.7109375" style="23" customWidth="1"/>
    <col min="2571" max="2571" width="25.7109375" style="23" customWidth="1"/>
    <col min="2572" max="2573" width="5.7109375" style="23" customWidth="1"/>
    <col min="2574" max="2574" width="6.7109375" style="23" customWidth="1"/>
    <col min="2575" max="2579" width="5.7109375" style="23" customWidth="1"/>
    <col min="2580" max="2580" width="6.7109375" style="23" customWidth="1"/>
    <col min="2581" max="2585" width="5.7109375" style="23" customWidth="1"/>
    <col min="2586" max="2586" width="6.7109375" style="23" customWidth="1"/>
    <col min="2587" max="2591" width="5.7109375" style="23" customWidth="1"/>
    <col min="2592" max="2600" width="6.7109375" style="23" customWidth="1"/>
    <col min="2601" max="2618" width="5.7109375" style="23" customWidth="1"/>
    <col min="2619" max="2619" width="6.7109375" style="23" customWidth="1"/>
    <col min="2620" max="2624" width="5.7109375" style="23" customWidth="1"/>
    <col min="2625" max="2625" width="52.7109375" style="23" customWidth="1"/>
    <col min="2626" max="2630" width="5.7109375" style="23" customWidth="1"/>
    <col min="2631" max="2631" width="6.7109375" style="23" customWidth="1"/>
    <col min="2632" max="2636" width="5.7109375" style="23" customWidth="1"/>
    <col min="2637" max="2637" width="6.7109375" style="23" customWidth="1"/>
    <col min="2638" max="2649" width="5.7109375" style="23" customWidth="1"/>
    <col min="2650" max="2814" width="11.421875" style="23" customWidth="1"/>
    <col min="2815" max="2815" width="33.421875" style="23" customWidth="1"/>
    <col min="2816" max="2816" width="18.28125" style="23" customWidth="1"/>
    <col min="2817" max="2817" width="26.421875" style="23" customWidth="1"/>
    <col min="2818" max="2818" width="18.00390625" style="23" customWidth="1"/>
    <col min="2819" max="2819" width="14.28125" style="23" customWidth="1"/>
    <col min="2820" max="2820" width="12.57421875" style="23" customWidth="1"/>
    <col min="2821" max="2821" width="11.00390625" style="23" bestFit="1" customWidth="1"/>
    <col min="2822" max="2823" width="14.7109375" style="23" customWidth="1"/>
    <col min="2824" max="2824" width="29.57421875" style="23" customWidth="1"/>
    <col min="2825" max="2825" width="22.28125" style="23" customWidth="1"/>
    <col min="2826" max="2826" width="22.7109375" style="23" customWidth="1"/>
    <col min="2827" max="2827" width="25.7109375" style="23" customWidth="1"/>
    <col min="2828" max="2829" width="5.7109375" style="23" customWidth="1"/>
    <col min="2830" max="2830" width="6.7109375" style="23" customWidth="1"/>
    <col min="2831" max="2835" width="5.7109375" style="23" customWidth="1"/>
    <col min="2836" max="2836" width="6.7109375" style="23" customWidth="1"/>
    <col min="2837" max="2841" width="5.7109375" style="23" customWidth="1"/>
    <col min="2842" max="2842" width="6.7109375" style="23" customWidth="1"/>
    <col min="2843" max="2847" width="5.7109375" style="23" customWidth="1"/>
    <col min="2848" max="2856" width="6.7109375" style="23" customWidth="1"/>
    <col min="2857" max="2874" width="5.7109375" style="23" customWidth="1"/>
    <col min="2875" max="2875" width="6.7109375" style="23" customWidth="1"/>
    <col min="2876" max="2880" width="5.7109375" style="23" customWidth="1"/>
    <col min="2881" max="2881" width="52.7109375" style="23" customWidth="1"/>
    <col min="2882" max="2886" width="5.7109375" style="23" customWidth="1"/>
    <col min="2887" max="2887" width="6.7109375" style="23" customWidth="1"/>
    <col min="2888" max="2892" width="5.7109375" style="23" customWidth="1"/>
    <col min="2893" max="2893" width="6.7109375" style="23" customWidth="1"/>
    <col min="2894" max="2905" width="5.7109375" style="23" customWidth="1"/>
    <col min="2906" max="3070" width="11.421875" style="23" customWidth="1"/>
    <col min="3071" max="3071" width="33.421875" style="23" customWidth="1"/>
    <col min="3072" max="3072" width="18.28125" style="23" customWidth="1"/>
    <col min="3073" max="3073" width="26.421875" style="23" customWidth="1"/>
    <col min="3074" max="3074" width="18.00390625" style="23" customWidth="1"/>
    <col min="3075" max="3075" width="14.28125" style="23" customWidth="1"/>
    <col min="3076" max="3076" width="12.57421875" style="23" customWidth="1"/>
    <col min="3077" max="3077" width="11.00390625" style="23" bestFit="1" customWidth="1"/>
    <col min="3078" max="3079" width="14.7109375" style="23" customWidth="1"/>
    <col min="3080" max="3080" width="29.57421875" style="23" customWidth="1"/>
    <col min="3081" max="3081" width="22.28125" style="23" customWidth="1"/>
    <col min="3082" max="3082" width="22.7109375" style="23" customWidth="1"/>
    <col min="3083" max="3083" width="25.7109375" style="23" customWidth="1"/>
    <col min="3084" max="3085" width="5.7109375" style="23" customWidth="1"/>
    <col min="3086" max="3086" width="6.7109375" style="23" customWidth="1"/>
    <col min="3087" max="3091" width="5.7109375" style="23" customWidth="1"/>
    <col min="3092" max="3092" width="6.7109375" style="23" customWidth="1"/>
    <col min="3093" max="3097" width="5.7109375" style="23" customWidth="1"/>
    <col min="3098" max="3098" width="6.7109375" style="23" customWidth="1"/>
    <col min="3099" max="3103" width="5.7109375" style="23" customWidth="1"/>
    <col min="3104" max="3112" width="6.7109375" style="23" customWidth="1"/>
    <col min="3113" max="3130" width="5.7109375" style="23" customWidth="1"/>
    <col min="3131" max="3131" width="6.7109375" style="23" customWidth="1"/>
    <col min="3132" max="3136" width="5.7109375" style="23" customWidth="1"/>
    <col min="3137" max="3137" width="52.7109375" style="23" customWidth="1"/>
    <col min="3138" max="3142" width="5.7109375" style="23" customWidth="1"/>
    <col min="3143" max="3143" width="6.7109375" style="23" customWidth="1"/>
    <col min="3144" max="3148" width="5.7109375" style="23" customWidth="1"/>
    <col min="3149" max="3149" width="6.7109375" style="23" customWidth="1"/>
    <col min="3150" max="3161" width="5.7109375" style="23" customWidth="1"/>
    <col min="3162" max="3326" width="11.421875" style="23" customWidth="1"/>
    <col min="3327" max="3327" width="33.421875" style="23" customWidth="1"/>
    <col min="3328" max="3328" width="18.28125" style="23" customWidth="1"/>
    <col min="3329" max="3329" width="26.421875" style="23" customWidth="1"/>
    <col min="3330" max="3330" width="18.00390625" style="23" customWidth="1"/>
    <col min="3331" max="3331" width="14.28125" style="23" customWidth="1"/>
    <col min="3332" max="3332" width="12.57421875" style="23" customWidth="1"/>
    <col min="3333" max="3333" width="11.00390625" style="23" bestFit="1" customWidth="1"/>
    <col min="3334" max="3335" width="14.7109375" style="23" customWidth="1"/>
    <col min="3336" max="3336" width="29.57421875" style="23" customWidth="1"/>
    <col min="3337" max="3337" width="22.28125" style="23" customWidth="1"/>
    <col min="3338" max="3338" width="22.7109375" style="23" customWidth="1"/>
    <col min="3339" max="3339" width="25.7109375" style="23" customWidth="1"/>
    <col min="3340" max="3341" width="5.7109375" style="23" customWidth="1"/>
    <col min="3342" max="3342" width="6.7109375" style="23" customWidth="1"/>
    <col min="3343" max="3347" width="5.7109375" style="23" customWidth="1"/>
    <col min="3348" max="3348" width="6.7109375" style="23" customWidth="1"/>
    <col min="3349" max="3353" width="5.7109375" style="23" customWidth="1"/>
    <col min="3354" max="3354" width="6.7109375" style="23" customWidth="1"/>
    <col min="3355" max="3359" width="5.7109375" style="23" customWidth="1"/>
    <col min="3360" max="3368" width="6.7109375" style="23" customWidth="1"/>
    <col min="3369" max="3386" width="5.7109375" style="23" customWidth="1"/>
    <col min="3387" max="3387" width="6.7109375" style="23" customWidth="1"/>
    <col min="3388" max="3392" width="5.7109375" style="23" customWidth="1"/>
    <col min="3393" max="3393" width="52.7109375" style="23" customWidth="1"/>
    <col min="3394" max="3398" width="5.7109375" style="23" customWidth="1"/>
    <col min="3399" max="3399" width="6.7109375" style="23" customWidth="1"/>
    <col min="3400" max="3404" width="5.7109375" style="23" customWidth="1"/>
    <col min="3405" max="3405" width="6.7109375" style="23" customWidth="1"/>
    <col min="3406" max="3417" width="5.7109375" style="23" customWidth="1"/>
    <col min="3418" max="3582" width="11.421875" style="23" customWidth="1"/>
    <col min="3583" max="3583" width="33.421875" style="23" customWidth="1"/>
    <col min="3584" max="3584" width="18.28125" style="23" customWidth="1"/>
    <col min="3585" max="3585" width="26.421875" style="23" customWidth="1"/>
    <col min="3586" max="3586" width="18.00390625" style="23" customWidth="1"/>
    <col min="3587" max="3587" width="14.28125" style="23" customWidth="1"/>
    <col min="3588" max="3588" width="12.57421875" style="23" customWidth="1"/>
    <col min="3589" max="3589" width="11.00390625" style="23" bestFit="1" customWidth="1"/>
    <col min="3590" max="3591" width="14.7109375" style="23" customWidth="1"/>
    <col min="3592" max="3592" width="29.57421875" style="23" customWidth="1"/>
    <col min="3593" max="3593" width="22.28125" style="23" customWidth="1"/>
    <col min="3594" max="3594" width="22.7109375" style="23" customWidth="1"/>
    <col min="3595" max="3595" width="25.7109375" style="23" customWidth="1"/>
    <col min="3596" max="3597" width="5.7109375" style="23" customWidth="1"/>
    <col min="3598" max="3598" width="6.7109375" style="23" customWidth="1"/>
    <col min="3599" max="3603" width="5.7109375" style="23" customWidth="1"/>
    <col min="3604" max="3604" width="6.7109375" style="23" customWidth="1"/>
    <col min="3605" max="3609" width="5.7109375" style="23" customWidth="1"/>
    <col min="3610" max="3610" width="6.7109375" style="23" customWidth="1"/>
    <col min="3611" max="3615" width="5.7109375" style="23" customWidth="1"/>
    <col min="3616" max="3624" width="6.7109375" style="23" customWidth="1"/>
    <col min="3625" max="3642" width="5.7109375" style="23" customWidth="1"/>
    <col min="3643" max="3643" width="6.7109375" style="23" customWidth="1"/>
    <col min="3644" max="3648" width="5.7109375" style="23" customWidth="1"/>
    <col min="3649" max="3649" width="52.7109375" style="23" customWidth="1"/>
    <col min="3650" max="3654" width="5.7109375" style="23" customWidth="1"/>
    <col min="3655" max="3655" width="6.7109375" style="23" customWidth="1"/>
    <col min="3656" max="3660" width="5.7109375" style="23" customWidth="1"/>
    <col min="3661" max="3661" width="6.7109375" style="23" customWidth="1"/>
    <col min="3662" max="3673" width="5.7109375" style="23" customWidth="1"/>
    <col min="3674" max="3838" width="11.421875" style="23" customWidth="1"/>
    <col min="3839" max="3839" width="33.421875" style="23" customWidth="1"/>
    <col min="3840" max="3840" width="18.28125" style="23" customWidth="1"/>
    <col min="3841" max="3841" width="26.421875" style="23" customWidth="1"/>
    <col min="3842" max="3842" width="18.00390625" style="23" customWidth="1"/>
    <col min="3843" max="3843" width="14.28125" style="23" customWidth="1"/>
    <col min="3844" max="3844" width="12.57421875" style="23" customWidth="1"/>
    <col min="3845" max="3845" width="11.00390625" style="23" bestFit="1" customWidth="1"/>
    <col min="3846" max="3847" width="14.7109375" style="23" customWidth="1"/>
    <col min="3848" max="3848" width="29.57421875" style="23" customWidth="1"/>
    <col min="3849" max="3849" width="22.28125" style="23" customWidth="1"/>
    <col min="3850" max="3850" width="22.7109375" style="23" customWidth="1"/>
    <col min="3851" max="3851" width="25.7109375" style="23" customWidth="1"/>
    <col min="3852" max="3853" width="5.7109375" style="23" customWidth="1"/>
    <col min="3854" max="3854" width="6.7109375" style="23" customWidth="1"/>
    <col min="3855" max="3859" width="5.7109375" style="23" customWidth="1"/>
    <col min="3860" max="3860" width="6.7109375" style="23" customWidth="1"/>
    <col min="3861" max="3865" width="5.7109375" style="23" customWidth="1"/>
    <col min="3866" max="3866" width="6.7109375" style="23" customWidth="1"/>
    <col min="3867" max="3871" width="5.7109375" style="23" customWidth="1"/>
    <col min="3872" max="3880" width="6.7109375" style="23" customWidth="1"/>
    <col min="3881" max="3898" width="5.7109375" style="23" customWidth="1"/>
    <col min="3899" max="3899" width="6.7109375" style="23" customWidth="1"/>
    <col min="3900" max="3904" width="5.7109375" style="23" customWidth="1"/>
    <col min="3905" max="3905" width="52.7109375" style="23" customWidth="1"/>
    <col min="3906" max="3910" width="5.7109375" style="23" customWidth="1"/>
    <col min="3911" max="3911" width="6.7109375" style="23" customWidth="1"/>
    <col min="3912" max="3916" width="5.7109375" style="23" customWidth="1"/>
    <col min="3917" max="3917" width="6.7109375" style="23" customWidth="1"/>
    <col min="3918" max="3929" width="5.7109375" style="23" customWidth="1"/>
    <col min="3930" max="4094" width="11.421875" style="23" customWidth="1"/>
    <col min="4095" max="4095" width="33.421875" style="23" customWidth="1"/>
    <col min="4096" max="4096" width="18.28125" style="23" customWidth="1"/>
    <col min="4097" max="4097" width="26.421875" style="23" customWidth="1"/>
    <col min="4098" max="4098" width="18.00390625" style="23" customWidth="1"/>
    <col min="4099" max="4099" width="14.28125" style="23" customWidth="1"/>
    <col min="4100" max="4100" width="12.57421875" style="23" customWidth="1"/>
    <col min="4101" max="4101" width="11.00390625" style="23" bestFit="1" customWidth="1"/>
    <col min="4102" max="4103" width="14.7109375" style="23" customWidth="1"/>
    <col min="4104" max="4104" width="29.57421875" style="23" customWidth="1"/>
    <col min="4105" max="4105" width="22.28125" style="23" customWidth="1"/>
    <col min="4106" max="4106" width="22.7109375" style="23" customWidth="1"/>
    <col min="4107" max="4107" width="25.7109375" style="23" customWidth="1"/>
    <col min="4108" max="4109" width="5.7109375" style="23" customWidth="1"/>
    <col min="4110" max="4110" width="6.7109375" style="23" customWidth="1"/>
    <col min="4111" max="4115" width="5.7109375" style="23" customWidth="1"/>
    <col min="4116" max="4116" width="6.7109375" style="23" customWidth="1"/>
    <col min="4117" max="4121" width="5.7109375" style="23" customWidth="1"/>
    <col min="4122" max="4122" width="6.7109375" style="23" customWidth="1"/>
    <col min="4123" max="4127" width="5.7109375" style="23" customWidth="1"/>
    <col min="4128" max="4136" width="6.7109375" style="23" customWidth="1"/>
    <col min="4137" max="4154" width="5.7109375" style="23" customWidth="1"/>
    <col min="4155" max="4155" width="6.7109375" style="23" customWidth="1"/>
    <col min="4156" max="4160" width="5.7109375" style="23" customWidth="1"/>
    <col min="4161" max="4161" width="52.7109375" style="23" customWidth="1"/>
    <col min="4162" max="4166" width="5.7109375" style="23" customWidth="1"/>
    <col min="4167" max="4167" width="6.7109375" style="23" customWidth="1"/>
    <col min="4168" max="4172" width="5.7109375" style="23" customWidth="1"/>
    <col min="4173" max="4173" width="6.7109375" style="23" customWidth="1"/>
    <col min="4174" max="4185" width="5.7109375" style="23" customWidth="1"/>
    <col min="4186" max="4350" width="11.421875" style="23" customWidth="1"/>
    <col min="4351" max="4351" width="33.421875" style="23" customWidth="1"/>
    <col min="4352" max="4352" width="18.28125" style="23" customWidth="1"/>
    <col min="4353" max="4353" width="26.421875" style="23" customWidth="1"/>
    <col min="4354" max="4354" width="18.00390625" style="23" customWidth="1"/>
    <col min="4355" max="4355" width="14.28125" style="23" customWidth="1"/>
    <col min="4356" max="4356" width="12.57421875" style="23" customWidth="1"/>
    <col min="4357" max="4357" width="11.00390625" style="23" bestFit="1" customWidth="1"/>
    <col min="4358" max="4359" width="14.7109375" style="23" customWidth="1"/>
    <col min="4360" max="4360" width="29.57421875" style="23" customWidth="1"/>
    <col min="4361" max="4361" width="22.28125" style="23" customWidth="1"/>
    <col min="4362" max="4362" width="22.7109375" style="23" customWidth="1"/>
    <col min="4363" max="4363" width="25.7109375" style="23" customWidth="1"/>
    <col min="4364" max="4365" width="5.7109375" style="23" customWidth="1"/>
    <col min="4366" max="4366" width="6.7109375" style="23" customWidth="1"/>
    <col min="4367" max="4371" width="5.7109375" style="23" customWidth="1"/>
    <col min="4372" max="4372" width="6.7109375" style="23" customWidth="1"/>
    <col min="4373" max="4377" width="5.7109375" style="23" customWidth="1"/>
    <col min="4378" max="4378" width="6.7109375" style="23" customWidth="1"/>
    <col min="4379" max="4383" width="5.7109375" style="23" customWidth="1"/>
    <col min="4384" max="4392" width="6.7109375" style="23" customWidth="1"/>
    <col min="4393" max="4410" width="5.7109375" style="23" customWidth="1"/>
    <col min="4411" max="4411" width="6.7109375" style="23" customWidth="1"/>
    <col min="4412" max="4416" width="5.7109375" style="23" customWidth="1"/>
    <col min="4417" max="4417" width="52.7109375" style="23" customWidth="1"/>
    <col min="4418" max="4422" width="5.7109375" style="23" customWidth="1"/>
    <col min="4423" max="4423" width="6.7109375" style="23" customWidth="1"/>
    <col min="4424" max="4428" width="5.7109375" style="23" customWidth="1"/>
    <col min="4429" max="4429" width="6.7109375" style="23" customWidth="1"/>
    <col min="4430" max="4441" width="5.7109375" style="23" customWidth="1"/>
    <col min="4442" max="4606" width="11.421875" style="23" customWidth="1"/>
    <col min="4607" max="4607" width="33.421875" style="23" customWidth="1"/>
    <col min="4608" max="4608" width="18.28125" style="23" customWidth="1"/>
    <col min="4609" max="4609" width="26.421875" style="23" customWidth="1"/>
    <col min="4610" max="4610" width="18.00390625" style="23" customWidth="1"/>
    <col min="4611" max="4611" width="14.28125" style="23" customWidth="1"/>
    <col min="4612" max="4612" width="12.57421875" style="23" customWidth="1"/>
    <col min="4613" max="4613" width="11.00390625" style="23" bestFit="1" customWidth="1"/>
    <col min="4614" max="4615" width="14.7109375" style="23" customWidth="1"/>
    <col min="4616" max="4616" width="29.57421875" style="23" customWidth="1"/>
    <col min="4617" max="4617" width="22.28125" style="23" customWidth="1"/>
    <col min="4618" max="4618" width="22.7109375" style="23" customWidth="1"/>
    <col min="4619" max="4619" width="25.7109375" style="23" customWidth="1"/>
    <col min="4620" max="4621" width="5.7109375" style="23" customWidth="1"/>
    <col min="4622" max="4622" width="6.7109375" style="23" customWidth="1"/>
    <col min="4623" max="4627" width="5.7109375" style="23" customWidth="1"/>
    <col min="4628" max="4628" width="6.7109375" style="23" customWidth="1"/>
    <col min="4629" max="4633" width="5.7109375" style="23" customWidth="1"/>
    <col min="4634" max="4634" width="6.7109375" style="23" customWidth="1"/>
    <col min="4635" max="4639" width="5.7109375" style="23" customWidth="1"/>
    <col min="4640" max="4648" width="6.7109375" style="23" customWidth="1"/>
    <col min="4649" max="4666" width="5.7109375" style="23" customWidth="1"/>
    <col min="4667" max="4667" width="6.7109375" style="23" customWidth="1"/>
    <col min="4668" max="4672" width="5.7109375" style="23" customWidth="1"/>
    <col min="4673" max="4673" width="52.7109375" style="23" customWidth="1"/>
    <col min="4674" max="4678" width="5.7109375" style="23" customWidth="1"/>
    <col min="4679" max="4679" width="6.7109375" style="23" customWidth="1"/>
    <col min="4680" max="4684" width="5.7109375" style="23" customWidth="1"/>
    <col min="4685" max="4685" width="6.7109375" style="23" customWidth="1"/>
    <col min="4686" max="4697" width="5.7109375" style="23" customWidth="1"/>
    <col min="4698" max="4862" width="11.421875" style="23" customWidth="1"/>
    <col min="4863" max="4863" width="33.421875" style="23" customWidth="1"/>
    <col min="4864" max="4864" width="18.28125" style="23" customWidth="1"/>
    <col min="4865" max="4865" width="26.421875" style="23" customWidth="1"/>
    <col min="4866" max="4866" width="18.00390625" style="23" customWidth="1"/>
    <col min="4867" max="4867" width="14.28125" style="23" customWidth="1"/>
    <col min="4868" max="4868" width="12.57421875" style="23" customWidth="1"/>
    <col min="4869" max="4869" width="11.00390625" style="23" bestFit="1" customWidth="1"/>
    <col min="4870" max="4871" width="14.7109375" style="23" customWidth="1"/>
    <col min="4872" max="4872" width="29.57421875" style="23" customWidth="1"/>
    <col min="4873" max="4873" width="22.28125" style="23" customWidth="1"/>
    <col min="4874" max="4874" width="22.7109375" style="23" customWidth="1"/>
    <col min="4875" max="4875" width="25.7109375" style="23" customWidth="1"/>
    <col min="4876" max="4877" width="5.7109375" style="23" customWidth="1"/>
    <col min="4878" max="4878" width="6.7109375" style="23" customWidth="1"/>
    <col min="4879" max="4883" width="5.7109375" style="23" customWidth="1"/>
    <col min="4884" max="4884" width="6.7109375" style="23" customWidth="1"/>
    <col min="4885" max="4889" width="5.7109375" style="23" customWidth="1"/>
    <col min="4890" max="4890" width="6.7109375" style="23" customWidth="1"/>
    <col min="4891" max="4895" width="5.7109375" style="23" customWidth="1"/>
    <col min="4896" max="4904" width="6.7109375" style="23" customWidth="1"/>
    <col min="4905" max="4922" width="5.7109375" style="23" customWidth="1"/>
    <col min="4923" max="4923" width="6.7109375" style="23" customWidth="1"/>
    <col min="4924" max="4928" width="5.7109375" style="23" customWidth="1"/>
    <col min="4929" max="4929" width="52.7109375" style="23" customWidth="1"/>
    <col min="4930" max="4934" width="5.7109375" style="23" customWidth="1"/>
    <col min="4935" max="4935" width="6.7109375" style="23" customWidth="1"/>
    <col min="4936" max="4940" width="5.7109375" style="23" customWidth="1"/>
    <col min="4941" max="4941" width="6.7109375" style="23" customWidth="1"/>
    <col min="4942" max="4953" width="5.7109375" style="23" customWidth="1"/>
    <col min="4954" max="5118" width="11.421875" style="23" customWidth="1"/>
    <col min="5119" max="5119" width="33.421875" style="23" customWidth="1"/>
    <col min="5120" max="5120" width="18.28125" style="23" customWidth="1"/>
    <col min="5121" max="5121" width="26.421875" style="23" customWidth="1"/>
    <col min="5122" max="5122" width="18.00390625" style="23" customWidth="1"/>
    <col min="5123" max="5123" width="14.28125" style="23" customWidth="1"/>
    <col min="5124" max="5124" width="12.57421875" style="23" customWidth="1"/>
    <col min="5125" max="5125" width="11.00390625" style="23" bestFit="1" customWidth="1"/>
    <col min="5126" max="5127" width="14.7109375" style="23" customWidth="1"/>
    <col min="5128" max="5128" width="29.57421875" style="23" customWidth="1"/>
    <col min="5129" max="5129" width="22.28125" style="23" customWidth="1"/>
    <col min="5130" max="5130" width="22.7109375" style="23" customWidth="1"/>
    <col min="5131" max="5131" width="25.7109375" style="23" customWidth="1"/>
    <col min="5132" max="5133" width="5.7109375" style="23" customWidth="1"/>
    <col min="5134" max="5134" width="6.7109375" style="23" customWidth="1"/>
    <col min="5135" max="5139" width="5.7109375" style="23" customWidth="1"/>
    <col min="5140" max="5140" width="6.7109375" style="23" customWidth="1"/>
    <col min="5141" max="5145" width="5.7109375" style="23" customWidth="1"/>
    <col min="5146" max="5146" width="6.7109375" style="23" customWidth="1"/>
    <col min="5147" max="5151" width="5.7109375" style="23" customWidth="1"/>
    <col min="5152" max="5160" width="6.7109375" style="23" customWidth="1"/>
    <col min="5161" max="5178" width="5.7109375" style="23" customWidth="1"/>
    <col min="5179" max="5179" width="6.7109375" style="23" customWidth="1"/>
    <col min="5180" max="5184" width="5.7109375" style="23" customWidth="1"/>
    <col min="5185" max="5185" width="52.7109375" style="23" customWidth="1"/>
    <col min="5186" max="5190" width="5.7109375" style="23" customWidth="1"/>
    <col min="5191" max="5191" width="6.7109375" style="23" customWidth="1"/>
    <col min="5192" max="5196" width="5.7109375" style="23" customWidth="1"/>
    <col min="5197" max="5197" width="6.7109375" style="23" customWidth="1"/>
    <col min="5198" max="5209" width="5.7109375" style="23" customWidth="1"/>
    <col min="5210" max="5374" width="11.421875" style="23" customWidth="1"/>
    <col min="5375" max="5375" width="33.421875" style="23" customWidth="1"/>
    <col min="5376" max="5376" width="18.28125" style="23" customWidth="1"/>
    <col min="5377" max="5377" width="26.421875" style="23" customWidth="1"/>
    <col min="5378" max="5378" width="18.00390625" style="23" customWidth="1"/>
    <col min="5379" max="5379" width="14.28125" style="23" customWidth="1"/>
    <col min="5380" max="5380" width="12.57421875" style="23" customWidth="1"/>
    <col min="5381" max="5381" width="11.00390625" style="23" bestFit="1" customWidth="1"/>
    <col min="5382" max="5383" width="14.7109375" style="23" customWidth="1"/>
    <col min="5384" max="5384" width="29.57421875" style="23" customWidth="1"/>
    <col min="5385" max="5385" width="22.28125" style="23" customWidth="1"/>
    <col min="5386" max="5386" width="22.7109375" style="23" customWidth="1"/>
    <col min="5387" max="5387" width="25.7109375" style="23" customWidth="1"/>
    <col min="5388" max="5389" width="5.7109375" style="23" customWidth="1"/>
    <col min="5390" max="5390" width="6.7109375" style="23" customWidth="1"/>
    <col min="5391" max="5395" width="5.7109375" style="23" customWidth="1"/>
    <col min="5396" max="5396" width="6.7109375" style="23" customWidth="1"/>
    <col min="5397" max="5401" width="5.7109375" style="23" customWidth="1"/>
    <col min="5402" max="5402" width="6.7109375" style="23" customWidth="1"/>
    <col min="5403" max="5407" width="5.7109375" style="23" customWidth="1"/>
    <col min="5408" max="5416" width="6.7109375" style="23" customWidth="1"/>
    <col min="5417" max="5434" width="5.7109375" style="23" customWidth="1"/>
    <col min="5435" max="5435" width="6.7109375" style="23" customWidth="1"/>
    <col min="5436" max="5440" width="5.7109375" style="23" customWidth="1"/>
    <col min="5441" max="5441" width="52.7109375" style="23" customWidth="1"/>
    <col min="5442" max="5446" width="5.7109375" style="23" customWidth="1"/>
    <col min="5447" max="5447" width="6.7109375" style="23" customWidth="1"/>
    <col min="5448" max="5452" width="5.7109375" style="23" customWidth="1"/>
    <col min="5453" max="5453" width="6.7109375" style="23" customWidth="1"/>
    <col min="5454" max="5465" width="5.7109375" style="23" customWidth="1"/>
    <col min="5466" max="5630" width="11.421875" style="23" customWidth="1"/>
    <col min="5631" max="5631" width="33.421875" style="23" customWidth="1"/>
    <col min="5632" max="5632" width="18.28125" style="23" customWidth="1"/>
    <col min="5633" max="5633" width="26.421875" style="23" customWidth="1"/>
    <col min="5634" max="5634" width="18.00390625" style="23" customWidth="1"/>
    <col min="5635" max="5635" width="14.28125" style="23" customWidth="1"/>
    <col min="5636" max="5636" width="12.57421875" style="23" customWidth="1"/>
    <col min="5637" max="5637" width="11.00390625" style="23" bestFit="1" customWidth="1"/>
    <col min="5638" max="5639" width="14.7109375" style="23" customWidth="1"/>
    <col min="5640" max="5640" width="29.57421875" style="23" customWidth="1"/>
    <col min="5641" max="5641" width="22.28125" style="23" customWidth="1"/>
    <col min="5642" max="5642" width="22.7109375" style="23" customWidth="1"/>
    <col min="5643" max="5643" width="25.7109375" style="23" customWidth="1"/>
    <col min="5644" max="5645" width="5.7109375" style="23" customWidth="1"/>
    <col min="5646" max="5646" width="6.7109375" style="23" customWidth="1"/>
    <col min="5647" max="5651" width="5.7109375" style="23" customWidth="1"/>
    <col min="5652" max="5652" width="6.7109375" style="23" customWidth="1"/>
    <col min="5653" max="5657" width="5.7109375" style="23" customWidth="1"/>
    <col min="5658" max="5658" width="6.7109375" style="23" customWidth="1"/>
    <col min="5659" max="5663" width="5.7109375" style="23" customWidth="1"/>
    <col min="5664" max="5672" width="6.7109375" style="23" customWidth="1"/>
    <col min="5673" max="5690" width="5.7109375" style="23" customWidth="1"/>
    <col min="5691" max="5691" width="6.7109375" style="23" customWidth="1"/>
    <col min="5692" max="5696" width="5.7109375" style="23" customWidth="1"/>
    <col min="5697" max="5697" width="52.7109375" style="23" customWidth="1"/>
    <col min="5698" max="5702" width="5.7109375" style="23" customWidth="1"/>
    <col min="5703" max="5703" width="6.7109375" style="23" customWidth="1"/>
    <col min="5704" max="5708" width="5.7109375" style="23" customWidth="1"/>
    <col min="5709" max="5709" width="6.7109375" style="23" customWidth="1"/>
    <col min="5710" max="5721" width="5.7109375" style="23" customWidth="1"/>
    <col min="5722" max="5886" width="11.421875" style="23" customWidth="1"/>
    <col min="5887" max="5887" width="33.421875" style="23" customWidth="1"/>
    <col min="5888" max="5888" width="18.28125" style="23" customWidth="1"/>
    <col min="5889" max="5889" width="26.421875" style="23" customWidth="1"/>
    <col min="5890" max="5890" width="18.00390625" style="23" customWidth="1"/>
    <col min="5891" max="5891" width="14.28125" style="23" customWidth="1"/>
    <col min="5892" max="5892" width="12.57421875" style="23" customWidth="1"/>
    <col min="5893" max="5893" width="11.00390625" style="23" bestFit="1" customWidth="1"/>
    <col min="5894" max="5895" width="14.7109375" style="23" customWidth="1"/>
    <col min="5896" max="5896" width="29.57421875" style="23" customWidth="1"/>
    <col min="5897" max="5897" width="22.28125" style="23" customWidth="1"/>
    <col min="5898" max="5898" width="22.7109375" style="23" customWidth="1"/>
    <col min="5899" max="5899" width="25.7109375" style="23" customWidth="1"/>
    <col min="5900" max="5901" width="5.7109375" style="23" customWidth="1"/>
    <col min="5902" max="5902" width="6.7109375" style="23" customWidth="1"/>
    <col min="5903" max="5907" width="5.7109375" style="23" customWidth="1"/>
    <col min="5908" max="5908" width="6.7109375" style="23" customWidth="1"/>
    <col min="5909" max="5913" width="5.7109375" style="23" customWidth="1"/>
    <col min="5914" max="5914" width="6.7109375" style="23" customWidth="1"/>
    <col min="5915" max="5919" width="5.7109375" style="23" customWidth="1"/>
    <col min="5920" max="5928" width="6.7109375" style="23" customWidth="1"/>
    <col min="5929" max="5946" width="5.7109375" style="23" customWidth="1"/>
    <col min="5947" max="5947" width="6.7109375" style="23" customWidth="1"/>
    <col min="5948" max="5952" width="5.7109375" style="23" customWidth="1"/>
    <col min="5953" max="5953" width="52.7109375" style="23" customWidth="1"/>
    <col min="5954" max="5958" width="5.7109375" style="23" customWidth="1"/>
    <col min="5959" max="5959" width="6.7109375" style="23" customWidth="1"/>
    <col min="5960" max="5964" width="5.7109375" style="23" customWidth="1"/>
    <col min="5965" max="5965" width="6.7109375" style="23" customWidth="1"/>
    <col min="5966" max="5977" width="5.7109375" style="23" customWidth="1"/>
    <col min="5978" max="6142" width="11.421875" style="23" customWidth="1"/>
    <col min="6143" max="6143" width="33.421875" style="23" customWidth="1"/>
    <col min="6144" max="6144" width="18.28125" style="23" customWidth="1"/>
    <col min="6145" max="6145" width="26.421875" style="23" customWidth="1"/>
    <col min="6146" max="6146" width="18.00390625" style="23" customWidth="1"/>
    <col min="6147" max="6147" width="14.28125" style="23" customWidth="1"/>
    <col min="6148" max="6148" width="12.57421875" style="23" customWidth="1"/>
    <col min="6149" max="6149" width="11.00390625" style="23" bestFit="1" customWidth="1"/>
    <col min="6150" max="6151" width="14.7109375" style="23" customWidth="1"/>
    <col min="6152" max="6152" width="29.57421875" style="23" customWidth="1"/>
    <col min="6153" max="6153" width="22.28125" style="23" customWidth="1"/>
    <col min="6154" max="6154" width="22.7109375" style="23" customWidth="1"/>
    <col min="6155" max="6155" width="25.7109375" style="23" customWidth="1"/>
    <col min="6156" max="6157" width="5.7109375" style="23" customWidth="1"/>
    <col min="6158" max="6158" width="6.7109375" style="23" customWidth="1"/>
    <col min="6159" max="6163" width="5.7109375" style="23" customWidth="1"/>
    <col min="6164" max="6164" width="6.7109375" style="23" customWidth="1"/>
    <col min="6165" max="6169" width="5.7109375" style="23" customWidth="1"/>
    <col min="6170" max="6170" width="6.7109375" style="23" customWidth="1"/>
    <col min="6171" max="6175" width="5.7109375" style="23" customWidth="1"/>
    <col min="6176" max="6184" width="6.7109375" style="23" customWidth="1"/>
    <col min="6185" max="6202" width="5.7109375" style="23" customWidth="1"/>
    <col min="6203" max="6203" width="6.7109375" style="23" customWidth="1"/>
    <col min="6204" max="6208" width="5.7109375" style="23" customWidth="1"/>
    <col min="6209" max="6209" width="52.7109375" style="23" customWidth="1"/>
    <col min="6210" max="6214" width="5.7109375" style="23" customWidth="1"/>
    <col min="6215" max="6215" width="6.7109375" style="23" customWidth="1"/>
    <col min="6216" max="6220" width="5.7109375" style="23" customWidth="1"/>
    <col min="6221" max="6221" width="6.7109375" style="23" customWidth="1"/>
    <col min="6222" max="6233" width="5.7109375" style="23" customWidth="1"/>
    <col min="6234" max="6398" width="11.421875" style="23" customWidth="1"/>
    <col min="6399" max="6399" width="33.421875" style="23" customWidth="1"/>
    <col min="6400" max="6400" width="18.28125" style="23" customWidth="1"/>
    <col min="6401" max="6401" width="26.421875" style="23" customWidth="1"/>
    <col min="6402" max="6402" width="18.00390625" style="23" customWidth="1"/>
    <col min="6403" max="6403" width="14.28125" style="23" customWidth="1"/>
    <col min="6404" max="6404" width="12.57421875" style="23" customWidth="1"/>
    <col min="6405" max="6405" width="11.00390625" style="23" bestFit="1" customWidth="1"/>
    <col min="6406" max="6407" width="14.7109375" style="23" customWidth="1"/>
    <col min="6408" max="6408" width="29.57421875" style="23" customWidth="1"/>
    <col min="6409" max="6409" width="22.28125" style="23" customWidth="1"/>
    <col min="6410" max="6410" width="22.7109375" style="23" customWidth="1"/>
    <col min="6411" max="6411" width="25.7109375" style="23" customWidth="1"/>
    <col min="6412" max="6413" width="5.7109375" style="23" customWidth="1"/>
    <col min="6414" max="6414" width="6.7109375" style="23" customWidth="1"/>
    <col min="6415" max="6419" width="5.7109375" style="23" customWidth="1"/>
    <col min="6420" max="6420" width="6.7109375" style="23" customWidth="1"/>
    <col min="6421" max="6425" width="5.7109375" style="23" customWidth="1"/>
    <col min="6426" max="6426" width="6.7109375" style="23" customWidth="1"/>
    <col min="6427" max="6431" width="5.7109375" style="23" customWidth="1"/>
    <col min="6432" max="6440" width="6.7109375" style="23" customWidth="1"/>
    <col min="6441" max="6458" width="5.7109375" style="23" customWidth="1"/>
    <col min="6459" max="6459" width="6.7109375" style="23" customWidth="1"/>
    <col min="6460" max="6464" width="5.7109375" style="23" customWidth="1"/>
    <col min="6465" max="6465" width="52.7109375" style="23" customWidth="1"/>
    <col min="6466" max="6470" width="5.7109375" style="23" customWidth="1"/>
    <col min="6471" max="6471" width="6.7109375" style="23" customWidth="1"/>
    <col min="6472" max="6476" width="5.7109375" style="23" customWidth="1"/>
    <col min="6477" max="6477" width="6.7109375" style="23" customWidth="1"/>
    <col min="6478" max="6489" width="5.7109375" style="23" customWidth="1"/>
    <col min="6490" max="6654" width="11.421875" style="23" customWidth="1"/>
    <col min="6655" max="6655" width="33.421875" style="23" customWidth="1"/>
    <col min="6656" max="6656" width="18.28125" style="23" customWidth="1"/>
    <col min="6657" max="6657" width="26.421875" style="23" customWidth="1"/>
    <col min="6658" max="6658" width="18.00390625" style="23" customWidth="1"/>
    <col min="6659" max="6659" width="14.28125" style="23" customWidth="1"/>
    <col min="6660" max="6660" width="12.57421875" style="23" customWidth="1"/>
    <col min="6661" max="6661" width="11.00390625" style="23" bestFit="1" customWidth="1"/>
    <col min="6662" max="6663" width="14.7109375" style="23" customWidth="1"/>
    <col min="6664" max="6664" width="29.57421875" style="23" customWidth="1"/>
    <col min="6665" max="6665" width="22.28125" style="23" customWidth="1"/>
    <col min="6666" max="6666" width="22.7109375" style="23" customWidth="1"/>
    <col min="6667" max="6667" width="25.7109375" style="23" customWidth="1"/>
    <col min="6668" max="6669" width="5.7109375" style="23" customWidth="1"/>
    <col min="6670" max="6670" width="6.7109375" style="23" customWidth="1"/>
    <col min="6671" max="6675" width="5.7109375" style="23" customWidth="1"/>
    <col min="6676" max="6676" width="6.7109375" style="23" customWidth="1"/>
    <col min="6677" max="6681" width="5.7109375" style="23" customWidth="1"/>
    <col min="6682" max="6682" width="6.7109375" style="23" customWidth="1"/>
    <col min="6683" max="6687" width="5.7109375" style="23" customWidth="1"/>
    <col min="6688" max="6696" width="6.7109375" style="23" customWidth="1"/>
    <col min="6697" max="6714" width="5.7109375" style="23" customWidth="1"/>
    <col min="6715" max="6715" width="6.7109375" style="23" customWidth="1"/>
    <col min="6716" max="6720" width="5.7109375" style="23" customWidth="1"/>
    <col min="6721" max="6721" width="52.7109375" style="23" customWidth="1"/>
    <col min="6722" max="6726" width="5.7109375" style="23" customWidth="1"/>
    <col min="6727" max="6727" width="6.7109375" style="23" customWidth="1"/>
    <col min="6728" max="6732" width="5.7109375" style="23" customWidth="1"/>
    <col min="6733" max="6733" width="6.7109375" style="23" customWidth="1"/>
    <col min="6734" max="6745" width="5.7109375" style="23" customWidth="1"/>
    <col min="6746" max="6910" width="11.421875" style="23" customWidth="1"/>
    <col min="6911" max="6911" width="33.421875" style="23" customWidth="1"/>
    <col min="6912" max="6912" width="18.28125" style="23" customWidth="1"/>
    <col min="6913" max="6913" width="26.421875" style="23" customWidth="1"/>
    <col min="6914" max="6914" width="18.00390625" style="23" customWidth="1"/>
    <col min="6915" max="6915" width="14.28125" style="23" customWidth="1"/>
    <col min="6916" max="6916" width="12.57421875" style="23" customWidth="1"/>
    <col min="6917" max="6917" width="11.00390625" style="23" bestFit="1" customWidth="1"/>
    <col min="6918" max="6919" width="14.7109375" style="23" customWidth="1"/>
    <col min="6920" max="6920" width="29.57421875" style="23" customWidth="1"/>
    <col min="6921" max="6921" width="22.28125" style="23" customWidth="1"/>
    <col min="6922" max="6922" width="22.7109375" style="23" customWidth="1"/>
    <col min="6923" max="6923" width="25.7109375" style="23" customWidth="1"/>
    <col min="6924" max="6925" width="5.7109375" style="23" customWidth="1"/>
    <col min="6926" max="6926" width="6.7109375" style="23" customWidth="1"/>
    <col min="6927" max="6931" width="5.7109375" style="23" customWidth="1"/>
    <col min="6932" max="6932" width="6.7109375" style="23" customWidth="1"/>
    <col min="6933" max="6937" width="5.7109375" style="23" customWidth="1"/>
    <col min="6938" max="6938" width="6.7109375" style="23" customWidth="1"/>
    <col min="6939" max="6943" width="5.7109375" style="23" customWidth="1"/>
    <col min="6944" max="6952" width="6.7109375" style="23" customWidth="1"/>
    <col min="6953" max="6970" width="5.7109375" style="23" customWidth="1"/>
    <col min="6971" max="6971" width="6.7109375" style="23" customWidth="1"/>
    <col min="6972" max="6976" width="5.7109375" style="23" customWidth="1"/>
    <col min="6977" max="6977" width="52.7109375" style="23" customWidth="1"/>
    <col min="6978" max="6982" width="5.7109375" style="23" customWidth="1"/>
    <col min="6983" max="6983" width="6.7109375" style="23" customWidth="1"/>
    <col min="6984" max="6988" width="5.7109375" style="23" customWidth="1"/>
    <col min="6989" max="6989" width="6.7109375" style="23" customWidth="1"/>
    <col min="6990" max="7001" width="5.7109375" style="23" customWidth="1"/>
    <col min="7002" max="7166" width="11.421875" style="23" customWidth="1"/>
    <col min="7167" max="7167" width="33.421875" style="23" customWidth="1"/>
    <col min="7168" max="7168" width="18.28125" style="23" customWidth="1"/>
    <col min="7169" max="7169" width="26.421875" style="23" customWidth="1"/>
    <col min="7170" max="7170" width="18.00390625" style="23" customWidth="1"/>
    <col min="7171" max="7171" width="14.28125" style="23" customWidth="1"/>
    <col min="7172" max="7172" width="12.57421875" style="23" customWidth="1"/>
    <col min="7173" max="7173" width="11.00390625" style="23" bestFit="1" customWidth="1"/>
    <col min="7174" max="7175" width="14.7109375" style="23" customWidth="1"/>
    <col min="7176" max="7176" width="29.57421875" style="23" customWidth="1"/>
    <col min="7177" max="7177" width="22.28125" style="23" customWidth="1"/>
    <col min="7178" max="7178" width="22.7109375" style="23" customWidth="1"/>
    <col min="7179" max="7179" width="25.7109375" style="23" customWidth="1"/>
    <col min="7180" max="7181" width="5.7109375" style="23" customWidth="1"/>
    <col min="7182" max="7182" width="6.7109375" style="23" customWidth="1"/>
    <col min="7183" max="7187" width="5.7109375" style="23" customWidth="1"/>
    <col min="7188" max="7188" width="6.7109375" style="23" customWidth="1"/>
    <col min="7189" max="7193" width="5.7109375" style="23" customWidth="1"/>
    <col min="7194" max="7194" width="6.7109375" style="23" customWidth="1"/>
    <col min="7195" max="7199" width="5.7109375" style="23" customWidth="1"/>
    <col min="7200" max="7208" width="6.7109375" style="23" customWidth="1"/>
    <col min="7209" max="7226" width="5.7109375" style="23" customWidth="1"/>
    <col min="7227" max="7227" width="6.7109375" style="23" customWidth="1"/>
    <col min="7228" max="7232" width="5.7109375" style="23" customWidth="1"/>
    <col min="7233" max="7233" width="52.7109375" style="23" customWidth="1"/>
    <col min="7234" max="7238" width="5.7109375" style="23" customWidth="1"/>
    <col min="7239" max="7239" width="6.7109375" style="23" customWidth="1"/>
    <col min="7240" max="7244" width="5.7109375" style="23" customWidth="1"/>
    <col min="7245" max="7245" width="6.7109375" style="23" customWidth="1"/>
    <col min="7246" max="7257" width="5.7109375" style="23" customWidth="1"/>
    <col min="7258" max="7422" width="11.421875" style="23" customWidth="1"/>
    <col min="7423" max="7423" width="33.421875" style="23" customWidth="1"/>
    <col min="7424" max="7424" width="18.28125" style="23" customWidth="1"/>
    <col min="7425" max="7425" width="26.421875" style="23" customWidth="1"/>
    <col min="7426" max="7426" width="18.00390625" style="23" customWidth="1"/>
    <col min="7427" max="7427" width="14.28125" style="23" customWidth="1"/>
    <col min="7428" max="7428" width="12.57421875" style="23" customWidth="1"/>
    <col min="7429" max="7429" width="11.00390625" style="23" bestFit="1" customWidth="1"/>
    <col min="7430" max="7431" width="14.7109375" style="23" customWidth="1"/>
    <col min="7432" max="7432" width="29.57421875" style="23" customWidth="1"/>
    <col min="7433" max="7433" width="22.28125" style="23" customWidth="1"/>
    <col min="7434" max="7434" width="22.7109375" style="23" customWidth="1"/>
    <col min="7435" max="7435" width="25.7109375" style="23" customWidth="1"/>
    <col min="7436" max="7437" width="5.7109375" style="23" customWidth="1"/>
    <col min="7438" max="7438" width="6.7109375" style="23" customWidth="1"/>
    <col min="7439" max="7443" width="5.7109375" style="23" customWidth="1"/>
    <col min="7444" max="7444" width="6.7109375" style="23" customWidth="1"/>
    <col min="7445" max="7449" width="5.7109375" style="23" customWidth="1"/>
    <col min="7450" max="7450" width="6.7109375" style="23" customWidth="1"/>
    <col min="7451" max="7455" width="5.7109375" style="23" customWidth="1"/>
    <col min="7456" max="7464" width="6.7109375" style="23" customWidth="1"/>
    <col min="7465" max="7482" width="5.7109375" style="23" customWidth="1"/>
    <col min="7483" max="7483" width="6.7109375" style="23" customWidth="1"/>
    <col min="7484" max="7488" width="5.7109375" style="23" customWidth="1"/>
    <col min="7489" max="7489" width="52.7109375" style="23" customWidth="1"/>
    <col min="7490" max="7494" width="5.7109375" style="23" customWidth="1"/>
    <col min="7495" max="7495" width="6.7109375" style="23" customWidth="1"/>
    <col min="7496" max="7500" width="5.7109375" style="23" customWidth="1"/>
    <col min="7501" max="7501" width="6.7109375" style="23" customWidth="1"/>
    <col min="7502" max="7513" width="5.7109375" style="23" customWidth="1"/>
    <col min="7514" max="7678" width="11.421875" style="23" customWidth="1"/>
    <col min="7679" max="7679" width="33.421875" style="23" customWidth="1"/>
    <col min="7680" max="7680" width="18.28125" style="23" customWidth="1"/>
    <col min="7681" max="7681" width="26.421875" style="23" customWidth="1"/>
    <col min="7682" max="7682" width="18.00390625" style="23" customWidth="1"/>
    <col min="7683" max="7683" width="14.28125" style="23" customWidth="1"/>
    <col min="7684" max="7684" width="12.57421875" style="23" customWidth="1"/>
    <col min="7685" max="7685" width="11.00390625" style="23" bestFit="1" customWidth="1"/>
    <col min="7686" max="7687" width="14.7109375" style="23" customWidth="1"/>
    <col min="7688" max="7688" width="29.57421875" style="23" customWidth="1"/>
    <col min="7689" max="7689" width="22.28125" style="23" customWidth="1"/>
    <col min="7690" max="7690" width="22.7109375" style="23" customWidth="1"/>
    <col min="7691" max="7691" width="25.7109375" style="23" customWidth="1"/>
    <col min="7692" max="7693" width="5.7109375" style="23" customWidth="1"/>
    <col min="7694" max="7694" width="6.7109375" style="23" customWidth="1"/>
    <col min="7695" max="7699" width="5.7109375" style="23" customWidth="1"/>
    <col min="7700" max="7700" width="6.7109375" style="23" customWidth="1"/>
    <col min="7701" max="7705" width="5.7109375" style="23" customWidth="1"/>
    <col min="7706" max="7706" width="6.7109375" style="23" customWidth="1"/>
    <col min="7707" max="7711" width="5.7109375" style="23" customWidth="1"/>
    <col min="7712" max="7720" width="6.7109375" style="23" customWidth="1"/>
    <col min="7721" max="7738" width="5.7109375" style="23" customWidth="1"/>
    <col min="7739" max="7739" width="6.7109375" style="23" customWidth="1"/>
    <col min="7740" max="7744" width="5.7109375" style="23" customWidth="1"/>
    <col min="7745" max="7745" width="52.7109375" style="23" customWidth="1"/>
    <col min="7746" max="7750" width="5.7109375" style="23" customWidth="1"/>
    <col min="7751" max="7751" width="6.7109375" style="23" customWidth="1"/>
    <col min="7752" max="7756" width="5.7109375" style="23" customWidth="1"/>
    <col min="7757" max="7757" width="6.7109375" style="23" customWidth="1"/>
    <col min="7758" max="7769" width="5.7109375" style="23" customWidth="1"/>
    <col min="7770" max="7934" width="11.421875" style="23" customWidth="1"/>
    <col min="7935" max="7935" width="33.421875" style="23" customWidth="1"/>
    <col min="7936" max="7936" width="18.28125" style="23" customWidth="1"/>
    <col min="7937" max="7937" width="26.421875" style="23" customWidth="1"/>
    <col min="7938" max="7938" width="18.00390625" style="23" customWidth="1"/>
    <col min="7939" max="7939" width="14.28125" style="23" customWidth="1"/>
    <col min="7940" max="7940" width="12.57421875" style="23" customWidth="1"/>
    <col min="7941" max="7941" width="11.00390625" style="23" bestFit="1" customWidth="1"/>
    <col min="7942" max="7943" width="14.7109375" style="23" customWidth="1"/>
    <col min="7944" max="7944" width="29.57421875" style="23" customWidth="1"/>
    <col min="7945" max="7945" width="22.28125" style="23" customWidth="1"/>
    <col min="7946" max="7946" width="22.7109375" style="23" customWidth="1"/>
    <col min="7947" max="7947" width="25.7109375" style="23" customWidth="1"/>
    <col min="7948" max="7949" width="5.7109375" style="23" customWidth="1"/>
    <col min="7950" max="7950" width="6.7109375" style="23" customWidth="1"/>
    <col min="7951" max="7955" width="5.7109375" style="23" customWidth="1"/>
    <col min="7956" max="7956" width="6.7109375" style="23" customWidth="1"/>
    <col min="7957" max="7961" width="5.7109375" style="23" customWidth="1"/>
    <col min="7962" max="7962" width="6.7109375" style="23" customWidth="1"/>
    <col min="7963" max="7967" width="5.7109375" style="23" customWidth="1"/>
    <col min="7968" max="7976" width="6.7109375" style="23" customWidth="1"/>
    <col min="7977" max="7994" width="5.7109375" style="23" customWidth="1"/>
    <col min="7995" max="7995" width="6.7109375" style="23" customWidth="1"/>
    <col min="7996" max="8000" width="5.7109375" style="23" customWidth="1"/>
    <col min="8001" max="8001" width="52.7109375" style="23" customWidth="1"/>
    <col min="8002" max="8006" width="5.7109375" style="23" customWidth="1"/>
    <col min="8007" max="8007" width="6.7109375" style="23" customWidth="1"/>
    <col min="8008" max="8012" width="5.7109375" style="23" customWidth="1"/>
    <col min="8013" max="8013" width="6.7109375" style="23" customWidth="1"/>
    <col min="8014" max="8025" width="5.7109375" style="23" customWidth="1"/>
    <col min="8026" max="8190" width="11.421875" style="23" customWidth="1"/>
    <col min="8191" max="8191" width="33.421875" style="23" customWidth="1"/>
    <col min="8192" max="8192" width="18.28125" style="23" customWidth="1"/>
    <col min="8193" max="8193" width="26.421875" style="23" customWidth="1"/>
    <col min="8194" max="8194" width="18.00390625" style="23" customWidth="1"/>
    <col min="8195" max="8195" width="14.28125" style="23" customWidth="1"/>
    <col min="8196" max="8196" width="12.57421875" style="23" customWidth="1"/>
    <col min="8197" max="8197" width="11.00390625" style="23" bestFit="1" customWidth="1"/>
    <col min="8198" max="8199" width="14.7109375" style="23" customWidth="1"/>
    <col min="8200" max="8200" width="29.57421875" style="23" customWidth="1"/>
    <col min="8201" max="8201" width="22.28125" style="23" customWidth="1"/>
    <col min="8202" max="8202" width="22.7109375" style="23" customWidth="1"/>
    <col min="8203" max="8203" width="25.7109375" style="23" customWidth="1"/>
    <col min="8204" max="8205" width="5.7109375" style="23" customWidth="1"/>
    <col min="8206" max="8206" width="6.7109375" style="23" customWidth="1"/>
    <col min="8207" max="8211" width="5.7109375" style="23" customWidth="1"/>
    <col min="8212" max="8212" width="6.7109375" style="23" customWidth="1"/>
    <col min="8213" max="8217" width="5.7109375" style="23" customWidth="1"/>
    <col min="8218" max="8218" width="6.7109375" style="23" customWidth="1"/>
    <col min="8219" max="8223" width="5.7109375" style="23" customWidth="1"/>
    <col min="8224" max="8232" width="6.7109375" style="23" customWidth="1"/>
    <col min="8233" max="8250" width="5.7109375" style="23" customWidth="1"/>
    <col min="8251" max="8251" width="6.7109375" style="23" customWidth="1"/>
    <col min="8252" max="8256" width="5.7109375" style="23" customWidth="1"/>
    <col min="8257" max="8257" width="52.7109375" style="23" customWidth="1"/>
    <col min="8258" max="8262" width="5.7109375" style="23" customWidth="1"/>
    <col min="8263" max="8263" width="6.7109375" style="23" customWidth="1"/>
    <col min="8264" max="8268" width="5.7109375" style="23" customWidth="1"/>
    <col min="8269" max="8269" width="6.7109375" style="23" customWidth="1"/>
    <col min="8270" max="8281" width="5.7109375" style="23" customWidth="1"/>
    <col min="8282" max="8446" width="11.421875" style="23" customWidth="1"/>
    <col min="8447" max="8447" width="33.421875" style="23" customWidth="1"/>
    <col min="8448" max="8448" width="18.28125" style="23" customWidth="1"/>
    <col min="8449" max="8449" width="26.421875" style="23" customWidth="1"/>
    <col min="8450" max="8450" width="18.00390625" style="23" customWidth="1"/>
    <col min="8451" max="8451" width="14.28125" style="23" customWidth="1"/>
    <col min="8452" max="8452" width="12.57421875" style="23" customWidth="1"/>
    <col min="8453" max="8453" width="11.00390625" style="23" bestFit="1" customWidth="1"/>
    <col min="8454" max="8455" width="14.7109375" style="23" customWidth="1"/>
    <col min="8456" max="8456" width="29.57421875" style="23" customWidth="1"/>
    <col min="8457" max="8457" width="22.28125" style="23" customWidth="1"/>
    <col min="8458" max="8458" width="22.7109375" style="23" customWidth="1"/>
    <col min="8459" max="8459" width="25.7109375" style="23" customWidth="1"/>
    <col min="8460" max="8461" width="5.7109375" style="23" customWidth="1"/>
    <col min="8462" max="8462" width="6.7109375" style="23" customWidth="1"/>
    <col min="8463" max="8467" width="5.7109375" style="23" customWidth="1"/>
    <col min="8468" max="8468" width="6.7109375" style="23" customWidth="1"/>
    <col min="8469" max="8473" width="5.7109375" style="23" customWidth="1"/>
    <col min="8474" max="8474" width="6.7109375" style="23" customWidth="1"/>
    <col min="8475" max="8479" width="5.7109375" style="23" customWidth="1"/>
    <col min="8480" max="8488" width="6.7109375" style="23" customWidth="1"/>
    <col min="8489" max="8506" width="5.7109375" style="23" customWidth="1"/>
    <col min="8507" max="8507" width="6.7109375" style="23" customWidth="1"/>
    <col min="8508" max="8512" width="5.7109375" style="23" customWidth="1"/>
    <col min="8513" max="8513" width="52.7109375" style="23" customWidth="1"/>
    <col min="8514" max="8518" width="5.7109375" style="23" customWidth="1"/>
    <col min="8519" max="8519" width="6.7109375" style="23" customWidth="1"/>
    <col min="8520" max="8524" width="5.7109375" style="23" customWidth="1"/>
    <col min="8525" max="8525" width="6.7109375" style="23" customWidth="1"/>
    <col min="8526" max="8537" width="5.7109375" style="23" customWidth="1"/>
    <col min="8538" max="8702" width="11.421875" style="23" customWidth="1"/>
    <col min="8703" max="8703" width="33.421875" style="23" customWidth="1"/>
    <col min="8704" max="8704" width="18.28125" style="23" customWidth="1"/>
    <col min="8705" max="8705" width="26.421875" style="23" customWidth="1"/>
    <col min="8706" max="8706" width="18.00390625" style="23" customWidth="1"/>
    <col min="8707" max="8707" width="14.28125" style="23" customWidth="1"/>
    <col min="8708" max="8708" width="12.57421875" style="23" customWidth="1"/>
    <col min="8709" max="8709" width="11.00390625" style="23" bestFit="1" customWidth="1"/>
    <col min="8710" max="8711" width="14.7109375" style="23" customWidth="1"/>
    <col min="8712" max="8712" width="29.57421875" style="23" customWidth="1"/>
    <col min="8713" max="8713" width="22.28125" style="23" customWidth="1"/>
    <col min="8714" max="8714" width="22.7109375" style="23" customWidth="1"/>
    <col min="8715" max="8715" width="25.7109375" style="23" customWidth="1"/>
    <col min="8716" max="8717" width="5.7109375" style="23" customWidth="1"/>
    <col min="8718" max="8718" width="6.7109375" style="23" customWidth="1"/>
    <col min="8719" max="8723" width="5.7109375" style="23" customWidth="1"/>
    <col min="8724" max="8724" width="6.7109375" style="23" customWidth="1"/>
    <col min="8725" max="8729" width="5.7109375" style="23" customWidth="1"/>
    <col min="8730" max="8730" width="6.7109375" style="23" customWidth="1"/>
    <col min="8731" max="8735" width="5.7109375" style="23" customWidth="1"/>
    <col min="8736" max="8744" width="6.7109375" style="23" customWidth="1"/>
    <col min="8745" max="8762" width="5.7109375" style="23" customWidth="1"/>
    <col min="8763" max="8763" width="6.7109375" style="23" customWidth="1"/>
    <col min="8764" max="8768" width="5.7109375" style="23" customWidth="1"/>
    <col min="8769" max="8769" width="52.7109375" style="23" customWidth="1"/>
    <col min="8770" max="8774" width="5.7109375" style="23" customWidth="1"/>
    <col min="8775" max="8775" width="6.7109375" style="23" customWidth="1"/>
    <col min="8776" max="8780" width="5.7109375" style="23" customWidth="1"/>
    <col min="8781" max="8781" width="6.7109375" style="23" customWidth="1"/>
    <col min="8782" max="8793" width="5.7109375" style="23" customWidth="1"/>
    <col min="8794" max="8958" width="11.421875" style="23" customWidth="1"/>
    <col min="8959" max="8959" width="33.421875" style="23" customWidth="1"/>
    <col min="8960" max="8960" width="18.28125" style="23" customWidth="1"/>
    <col min="8961" max="8961" width="26.421875" style="23" customWidth="1"/>
    <col min="8962" max="8962" width="18.00390625" style="23" customWidth="1"/>
    <col min="8963" max="8963" width="14.28125" style="23" customWidth="1"/>
    <col min="8964" max="8964" width="12.57421875" style="23" customWidth="1"/>
    <col min="8965" max="8965" width="11.00390625" style="23" bestFit="1" customWidth="1"/>
    <col min="8966" max="8967" width="14.7109375" style="23" customWidth="1"/>
    <col min="8968" max="8968" width="29.57421875" style="23" customWidth="1"/>
    <col min="8969" max="8969" width="22.28125" style="23" customWidth="1"/>
    <col min="8970" max="8970" width="22.7109375" style="23" customWidth="1"/>
    <col min="8971" max="8971" width="25.7109375" style="23" customWidth="1"/>
    <col min="8972" max="8973" width="5.7109375" style="23" customWidth="1"/>
    <col min="8974" max="8974" width="6.7109375" style="23" customWidth="1"/>
    <col min="8975" max="8979" width="5.7109375" style="23" customWidth="1"/>
    <col min="8980" max="8980" width="6.7109375" style="23" customWidth="1"/>
    <col min="8981" max="8985" width="5.7109375" style="23" customWidth="1"/>
    <col min="8986" max="8986" width="6.7109375" style="23" customWidth="1"/>
    <col min="8987" max="8991" width="5.7109375" style="23" customWidth="1"/>
    <col min="8992" max="9000" width="6.7109375" style="23" customWidth="1"/>
    <col min="9001" max="9018" width="5.7109375" style="23" customWidth="1"/>
    <col min="9019" max="9019" width="6.7109375" style="23" customWidth="1"/>
    <col min="9020" max="9024" width="5.7109375" style="23" customWidth="1"/>
    <col min="9025" max="9025" width="52.7109375" style="23" customWidth="1"/>
    <col min="9026" max="9030" width="5.7109375" style="23" customWidth="1"/>
    <col min="9031" max="9031" width="6.7109375" style="23" customWidth="1"/>
    <col min="9032" max="9036" width="5.7109375" style="23" customWidth="1"/>
    <col min="9037" max="9037" width="6.7109375" style="23" customWidth="1"/>
    <col min="9038" max="9049" width="5.7109375" style="23" customWidth="1"/>
    <col min="9050" max="9214" width="11.421875" style="23" customWidth="1"/>
    <col min="9215" max="9215" width="33.421875" style="23" customWidth="1"/>
    <col min="9216" max="9216" width="18.28125" style="23" customWidth="1"/>
    <col min="9217" max="9217" width="26.421875" style="23" customWidth="1"/>
    <col min="9218" max="9218" width="18.00390625" style="23" customWidth="1"/>
    <col min="9219" max="9219" width="14.28125" style="23" customWidth="1"/>
    <col min="9220" max="9220" width="12.57421875" style="23" customWidth="1"/>
    <col min="9221" max="9221" width="11.00390625" style="23" bestFit="1" customWidth="1"/>
    <col min="9222" max="9223" width="14.7109375" style="23" customWidth="1"/>
    <col min="9224" max="9224" width="29.57421875" style="23" customWidth="1"/>
    <col min="9225" max="9225" width="22.28125" style="23" customWidth="1"/>
    <col min="9226" max="9226" width="22.7109375" style="23" customWidth="1"/>
    <col min="9227" max="9227" width="25.7109375" style="23" customWidth="1"/>
    <col min="9228" max="9229" width="5.7109375" style="23" customWidth="1"/>
    <col min="9230" max="9230" width="6.7109375" style="23" customWidth="1"/>
    <col min="9231" max="9235" width="5.7109375" style="23" customWidth="1"/>
    <col min="9236" max="9236" width="6.7109375" style="23" customWidth="1"/>
    <col min="9237" max="9241" width="5.7109375" style="23" customWidth="1"/>
    <col min="9242" max="9242" width="6.7109375" style="23" customWidth="1"/>
    <col min="9243" max="9247" width="5.7109375" style="23" customWidth="1"/>
    <col min="9248" max="9256" width="6.7109375" style="23" customWidth="1"/>
    <col min="9257" max="9274" width="5.7109375" style="23" customWidth="1"/>
    <col min="9275" max="9275" width="6.7109375" style="23" customWidth="1"/>
    <col min="9276" max="9280" width="5.7109375" style="23" customWidth="1"/>
    <col min="9281" max="9281" width="52.7109375" style="23" customWidth="1"/>
    <col min="9282" max="9286" width="5.7109375" style="23" customWidth="1"/>
    <col min="9287" max="9287" width="6.7109375" style="23" customWidth="1"/>
    <col min="9288" max="9292" width="5.7109375" style="23" customWidth="1"/>
    <col min="9293" max="9293" width="6.7109375" style="23" customWidth="1"/>
    <col min="9294" max="9305" width="5.7109375" style="23" customWidth="1"/>
    <col min="9306" max="9470" width="11.421875" style="23" customWidth="1"/>
    <col min="9471" max="9471" width="33.421875" style="23" customWidth="1"/>
    <col min="9472" max="9472" width="18.28125" style="23" customWidth="1"/>
    <col min="9473" max="9473" width="26.421875" style="23" customWidth="1"/>
    <col min="9474" max="9474" width="18.00390625" style="23" customWidth="1"/>
    <col min="9475" max="9475" width="14.28125" style="23" customWidth="1"/>
    <col min="9476" max="9476" width="12.57421875" style="23" customWidth="1"/>
    <col min="9477" max="9477" width="11.00390625" style="23" bestFit="1" customWidth="1"/>
    <col min="9478" max="9479" width="14.7109375" style="23" customWidth="1"/>
    <col min="9480" max="9480" width="29.57421875" style="23" customWidth="1"/>
    <col min="9481" max="9481" width="22.28125" style="23" customWidth="1"/>
    <col min="9482" max="9482" width="22.7109375" style="23" customWidth="1"/>
    <col min="9483" max="9483" width="25.7109375" style="23" customWidth="1"/>
    <col min="9484" max="9485" width="5.7109375" style="23" customWidth="1"/>
    <col min="9486" max="9486" width="6.7109375" style="23" customWidth="1"/>
    <col min="9487" max="9491" width="5.7109375" style="23" customWidth="1"/>
    <col min="9492" max="9492" width="6.7109375" style="23" customWidth="1"/>
    <col min="9493" max="9497" width="5.7109375" style="23" customWidth="1"/>
    <col min="9498" max="9498" width="6.7109375" style="23" customWidth="1"/>
    <col min="9499" max="9503" width="5.7109375" style="23" customWidth="1"/>
    <col min="9504" max="9512" width="6.7109375" style="23" customWidth="1"/>
    <col min="9513" max="9530" width="5.7109375" style="23" customWidth="1"/>
    <col min="9531" max="9531" width="6.7109375" style="23" customWidth="1"/>
    <col min="9532" max="9536" width="5.7109375" style="23" customWidth="1"/>
    <col min="9537" max="9537" width="52.7109375" style="23" customWidth="1"/>
    <col min="9538" max="9542" width="5.7109375" style="23" customWidth="1"/>
    <col min="9543" max="9543" width="6.7109375" style="23" customWidth="1"/>
    <col min="9544" max="9548" width="5.7109375" style="23" customWidth="1"/>
    <col min="9549" max="9549" width="6.7109375" style="23" customWidth="1"/>
    <col min="9550" max="9561" width="5.7109375" style="23" customWidth="1"/>
    <col min="9562" max="9726" width="11.421875" style="23" customWidth="1"/>
    <col min="9727" max="9727" width="33.421875" style="23" customWidth="1"/>
    <col min="9728" max="9728" width="18.28125" style="23" customWidth="1"/>
    <col min="9729" max="9729" width="26.421875" style="23" customWidth="1"/>
    <col min="9730" max="9730" width="18.00390625" style="23" customWidth="1"/>
    <col min="9731" max="9731" width="14.28125" style="23" customWidth="1"/>
    <col min="9732" max="9732" width="12.57421875" style="23" customWidth="1"/>
    <col min="9733" max="9733" width="11.00390625" style="23" bestFit="1" customWidth="1"/>
    <col min="9734" max="9735" width="14.7109375" style="23" customWidth="1"/>
    <col min="9736" max="9736" width="29.57421875" style="23" customWidth="1"/>
    <col min="9737" max="9737" width="22.28125" style="23" customWidth="1"/>
    <col min="9738" max="9738" width="22.7109375" style="23" customWidth="1"/>
    <col min="9739" max="9739" width="25.7109375" style="23" customWidth="1"/>
    <col min="9740" max="9741" width="5.7109375" style="23" customWidth="1"/>
    <col min="9742" max="9742" width="6.7109375" style="23" customWidth="1"/>
    <col min="9743" max="9747" width="5.7109375" style="23" customWidth="1"/>
    <col min="9748" max="9748" width="6.7109375" style="23" customWidth="1"/>
    <col min="9749" max="9753" width="5.7109375" style="23" customWidth="1"/>
    <col min="9754" max="9754" width="6.7109375" style="23" customWidth="1"/>
    <col min="9755" max="9759" width="5.7109375" style="23" customWidth="1"/>
    <col min="9760" max="9768" width="6.7109375" style="23" customWidth="1"/>
    <col min="9769" max="9786" width="5.7109375" style="23" customWidth="1"/>
    <col min="9787" max="9787" width="6.7109375" style="23" customWidth="1"/>
    <col min="9788" max="9792" width="5.7109375" style="23" customWidth="1"/>
    <col min="9793" max="9793" width="52.7109375" style="23" customWidth="1"/>
    <col min="9794" max="9798" width="5.7109375" style="23" customWidth="1"/>
    <col min="9799" max="9799" width="6.7109375" style="23" customWidth="1"/>
    <col min="9800" max="9804" width="5.7109375" style="23" customWidth="1"/>
    <col min="9805" max="9805" width="6.7109375" style="23" customWidth="1"/>
    <col min="9806" max="9817" width="5.7109375" style="23" customWidth="1"/>
    <col min="9818" max="9982" width="11.421875" style="23" customWidth="1"/>
    <col min="9983" max="9983" width="33.421875" style="23" customWidth="1"/>
    <col min="9984" max="9984" width="18.28125" style="23" customWidth="1"/>
    <col min="9985" max="9985" width="26.421875" style="23" customWidth="1"/>
    <col min="9986" max="9986" width="18.00390625" style="23" customWidth="1"/>
    <col min="9987" max="9987" width="14.28125" style="23" customWidth="1"/>
    <col min="9988" max="9988" width="12.57421875" style="23" customWidth="1"/>
    <col min="9989" max="9989" width="11.00390625" style="23" bestFit="1" customWidth="1"/>
    <col min="9990" max="9991" width="14.7109375" style="23" customWidth="1"/>
    <col min="9992" max="9992" width="29.57421875" style="23" customWidth="1"/>
    <col min="9993" max="9993" width="22.28125" style="23" customWidth="1"/>
    <col min="9994" max="9994" width="22.7109375" style="23" customWidth="1"/>
    <col min="9995" max="9995" width="25.7109375" style="23" customWidth="1"/>
    <col min="9996" max="9997" width="5.7109375" style="23" customWidth="1"/>
    <col min="9998" max="9998" width="6.7109375" style="23" customWidth="1"/>
    <col min="9999" max="10003" width="5.7109375" style="23" customWidth="1"/>
    <col min="10004" max="10004" width="6.7109375" style="23" customWidth="1"/>
    <col min="10005" max="10009" width="5.7109375" style="23" customWidth="1"/>
    <col min="10010" max="10010" width="6.7109375" style="23" customWidth="1"/>
    <col min="10011" max="10015" width="5.7109375" style="23" customWidth="1"/>
    <col min="10016" max="10024" width="6.7109375" style="23" customWidth="1"/>
    <col min="10025" max="10042" width="5.7109375" style="23" customWidth="1"/>
    <col min="10043" max="10043" width="6.7109375" style="23" customWidth="1"/>
    <col min="10044" max="10048" width="5.7109375" style="23" customWidth="1"/>
    <col min="10049" max="10049" width="52.7109375" style="23" customWidth="1"/>
    <col min="10050" max="10054" width="5.7109375" style="23" customWidth="1"/>
    <col min="10055" max="10055" width="6.7109375" style="23" customWidth="1"/>
    <col min="10056" max="10060" width="5.7109375" style="23" customWidth="1"/>
    <col min="10061" max="10061" width="6.7109375" style="23" customWidth="1"/>
    <col min="10062" max="10073" width="5.7109375" style="23" customWidth="1"/>
    <col min="10074" max="10238" width="11.421875" style="23" customWidth="1"/>
    <col min="10239" max="10239" width="33.421875" style="23" customWidth="1"/>
    <col min="10240" max="10240" width="18.28125" style="23" customWidth="1"/>
    <col min="10241" max="10241" width="26.421875" style="23" customWidth="1"/>
    <col min="10242" max="10242" width="18.00390625" style="23" customWidth="1"/>
    <col min="10243" max="10243" width="14.28125" style="23" customWidth="1"/>
    <col min="10244" max="10244" width="12.57421875" style="23" customWidth="1"/>
    <col min="10245" max="10245" width="11.00390625" style="23" bestFit="1" customWidth="1"/>
    <col min="10246" max="10247" width="14.7109375" style="23" customWidth="1"/>
    <col min="10248" max="10248" width="29.57421875" style="23" customWidth="1"/>
    <col min="10249" max="10249" width="22.28125" style="23" customWidth="1"/>
    <col min="10250" max="10250" width="22.7109375" style="23" customWidth="1"/>
    <col min="10251" max="10251" width="25.7109375" style="23" customWidth="1"/>
    <col min="10252" max="10253" width="5.7109375" style="23" customWidth="1"/>
    <col min="10254" max="10254" width="6.7109375" style="23" customWidth="1"/>
    <col min="10255" max="10259" width="5.7109375" style="23" customWidth="1"/>
    <col min="10260" max="10260" width="6.7109375" style="23" customWidth="1"/>
    <col min="10261" max="10265" width="5.7109375" style="23" customWidth="1"/>
    <col min="10266" max="10266" width="6.7109375" style="23" customWidth="1"/>
    <col min="10267" max="10271" width="5.7109375" style="23" customWidth="1"/>
    <col min="10272" max="10280" width="6.7109375" style="23" customWidth="1"/>
    <col min="10281" max="10298" width="5.7109375" style="23" customWidth="1"/>
    <col min="10299" max="10299" width="6.7109375" style="23" customWidth="1"/>
    <col min="10300" max="10304" width="5.7109375" style="23" customWidth="1"/>
    <col min="10305" max="10305" width="52.7109375" style="23" customWidth="1"/>
    <col min="10306" max="10310" width="5.7109375" style="23" customWidth="1"/>
    <col min="10311" max="10311" width="6.7109375" style="23" customWidth="1"/>
    <col min="10312" max="10316" width="5.7109375" style="23" customWidth="1"/>
    <col min="10317" max="10317" width="6.7109375" style="23" customWidth="1"/>
    <col min="10318" max="10329" width="5.7109375" style="23" customWidth="1"/>
    <col min="10330" max="10494" width="11.421875" style="23" customWidth="1"/>
    <col min="10495" max="10495" width="33.421875" style="23" customWidth="1"/>
    <col min="10496" max="10496" width="18.28125" style="23" customWidth="1"/>
    <col min="10497" max="10497" width="26.421875" style="23" customWidth="1"/>
    <col min="10498" max="10498" width="18.00390625" style="23" customWidth="1"/>
    <col min="10499" max="10499" width="14.28125" style="23" customWidth="1"/>
    <col min="10500" max="10500" width="12.57421875" style="23" customWidth="1"/>
    <col min="10501" max="10501" width="11.00390625" style="23" bestFit="1" customWidth="1"/>
    <col min="10502" max="10503" width="14.7109375" style="23" customWidth="1"/>
    <col min="10504" max="10504" width="29.57421875" style="23" customWidth="1"/>
    <col min="10505" max="10505" width="22.28125" style="23" customWidth="1"/>
    <col min="10506" max="10506" width="22.7109375" style="23" customWidth="1"/>
    <col min="10507" max="10507" width="25.7109375" style="23" customWidth="1"/>
    <col min="10508" max="10509" width="5.7109375" style="23" customWidth="1"/>
    <col min="10510" max="10510" width="6.7109375" style="23" customWidth="1"/>
    <col min="10511" max="10515" width="5.7109375" style="23" customWidth="1"/>
    <col min="10516" max="10516" width="6.7109375" style="23" customWidth="1"/>
    <col min="10517" max="10521" width="5.7109375" style="23" customWidth="1"/>
    <col min="10522" max="10522" width="6.7109375" style="23" customWidth="1"/>
    <col min="10523" max="10527" width="5.7109375" style="23" customWidth="1"/>
    <col min="10528" max="10536" width="6.7109375" style="23" customWidth="1"/>
    <col min="10537" max="10554" width="5.7109375" style="23" customWidth="1"/>
    <col min="10555" max="10555" width="6.7109375" style="23" customWidth="1"/>
    <col min="10556" max="10560" width="5.7109375" style="23" customWidth="1"/>
    <col min="10561" max="10561" width="52.7109375" style="23" customWidth="1"/>
    <col min="10562" max="10566" width="5.7109375" style="23" customWidth="1"/>
    <col min="10567" max="10567" width="6.7109375" style="23" customWidth="1"/>
    <col min="10568" max="10572" width="5.7109375" style="23" customWidth="1"/>
    <col min="10573" max="10573" width="6.7109375" style="23" customWidth="1"/>
    <col min="10574" max="10585" width="5.7109375" style="23" customWidth="1"/>
    <col min="10586" max="10750" width="11.421875" style="23" customWidth="1"/>
    <col min="10751" max="10751" width="33.421875" style="23" customWidth="1"/>
    <col min="10752" max="10752" width="18.28125" style="23" customWidth="1"/>
    <col min="10753" max="10753" width="26.421875" style="23" customWidth="1"/>
    <col min="10754" max="10754" width="18.00390625" style="23" customWidth="1"/>
    <col min="10755" max="10755" width="14.28125" style="23" customWidth="1"/>
    <col min="10756" max="10756" width="12.57421875" style="23" customWidth="1"/>
    <col min="10757" max="10757" width="11.00390625" style="23" bestFit="1" customWidth="1"/>
    <col min="10758" max="10759" width="14.7109375" style="23" customWidth="1"/>
    <col min="10760" max="10760" width="29.57421875" style="23" customWidth="1"/>
    <col min="10761" max="10761" width="22.28125" style="23" customWidth="1"/>
    <col min="10762" max="10762" width="22.7109375" style="23" customWidth="1"/>
    <col min="10763" max="10763" width="25.7109375" style="23" customWidth="1"/>
    <col min="10764" max="10765" width="5.7109375" style="23" customWidth="1"/>
    <col min="10766" max="10766" width="6.7109375" style="23" customWidth="1"/>
    <col min="10767" max="10771" width="5.7109375" style="23" customWidth="1"/>
    <col min="10772" max="10772" width="6.7109375" style="23" customWidth="1"/>
    <col min="10773" max="10777" width="5.7109375" style="23" customWidth="1"/>
    <col min="10778" max="10778" width="6.7109375" style="23" customWidth="1"/>
    <col min="10779" max="10783" width="5.7109375" style="23" customWidth="1"/>
    <col min="10784" max="10792" width="6.7109375" style="23" customWidth="1"/>
    <col min="10793" max="10810" width="5.7109375" style="23" customWidth="1"/>
    <col min="10811" max="10811" width="6.7109375" style="23" customWidth="1"/>
    <col min="10812" max="10816" width="5.7109375" style="23" customWidth="1"/>
    <col min="10817" max="10817" width="52.7109375" style="23" customWidth="1"/>
    <col min="10818" max="10822" width="5.7109375" style="23" customWidth="1"/>
    <col min="10823" max="10823" width="6.7109375" style="23" customWidth="1"/>
    <col min="10824" max="10828" width="5.7109375" style="23" customWidth="1"/>
    <col min="10829" max="10829" width="6.7109375" style="23" customWidth="1"/>
    <col min="10830" max="10841" width="5.7109375" style="23" customWidth="1"/>
    <col min="10842" max="11006" width="11.421875" style="23" customWidth="1"/>
    <col min="11007" max="11007" width="33.421875" style="23" customWidth="1"/>
    <col min="11008" max="11008" width="18.28125" style="23" customWidth="1"/>
    <col min="11009" max="11009" width="26.421875" style="23" customWidth="1"/>
    <col min="11010" max="11010" width="18.00390625" style="23" customWidth="1"/>
    <col min="11011" max="11011" width="14.28125" style="23" customWidth="1"/>
    <col min="11012" max="11012" width="12.57421875" style="23" customWidth="1"/>
    <col min="11013" max="11013" width="11.00390625" style="23" bestFit="1" customWidth="1"/>
    <col min="11014" max="11015" width="14.7109375" style="23" customWidth="1"/>
    <col min="11016" max="11016" width="29.57421875" style="23" customWidth="1"/>
    <col min="11017" max="11017" width="22.28125" style="23" customWidth="1"/>
    <col min="11018" max="11018" width="22.7109375" style="23" customWidth="1"/>
    <col min="11019" max="11019" width="25.7109375" style="23" customWidth="1"/>
    <col min="11020" max="11021" width="5.7109375" style="23" customWidth="1"/>
    <col min="11022" max="11022" width="6.7109375" style="23" customWidth="1"/>
    <col min="11023" max="11027" width="5.7109375" style="23" customWidth="1"/>
    <col min="11028" max="11028" width="6.7109375" style="23" customWidth="1"/>
    <col min="11029" max="11033" width="5.7109375" style="23" customWidth="1"/>
    <col min="11034" max="11034" width="6.7109375" style="23" customWidth="1"/>
    <col min="11035" max="11039" width="5.7109375" style="23" customWidth="1"/>
    <col min="11040" max="11048" width="6.7109375" style="23" customWidth="1"/>
    <col min="11049" max="11066" width="5.7109375" style="23" customWidth="1"/>
    <col min="11067" max="11067" width="6.7109375" style="23" customWidth="1"/>
    <col min="11068" max="11072" width="5.7109375" style="23" customWidth="1"/>
    <col min="11073" max="11073" width="52.7109375" style="23" customWidth="1"/>
    <col min="11074" max="11078" width="5.7109375" style="23" customWidth="1"/>
    <col min="11079" max="11079" width="6.7109375" style="23" customWidth="1"/>
    <col min="11080" max="11084" width="5.7109375" style="23" customWidth="1"/>
    <col min="11085" max="11085" width="6.7109375" style="23" customWidth="1"/>
    <col min="11086" max="11097" width="5.7109375" style="23" customWidth="1"/>
    <col min="11098" max="11262" width="11.421875" style="23" customWidth="1"/>
    <col min="11263" max="11263" width="33.421875" style="23" customWidth="1"/>
    <col min="11264" max="11264" width="18.28125" style="23" customWidth="1"/>
    <col min="11265" max="11265" width="26.421875" style="23" customWidth="1"/>
    <col min="11266" max="11266" width="18.00390625" style="23" customWidth="1"/>
    <col min="11267" max="11267" width="14.28125" style="23" customWidth="1"/>
    <col min="11268" max="11268" width="12.57421875" style="23" customWidth="1"/>
    <col min="11269" max="11269" width="11.00390625" style="23" bestFit="1" customWidth="1"/>
    <col min="11270" max="11271" width="14.7109375" style="23" customWidth="1"/>
    <col min="11272" max="11272" width="29.57421875" style="23" customWidth="1"/>
    <col min="11273" max="11273" width="22.28125" style="23" customWidth="1"/>
    <col min="11274" max="11274" width="22.7109375" style="23" customWidth="1"/>
    <col min="11275" max="11275" width="25.7109375" style="23" customWidth="1"/>
    <col min="11276" max="11277" width="5.7109375" style="23" customWidth="1"/>
    <col min="11278" max="11278" width="6.7109375" style="23" customWidth="1"/>
    <col min="11279" max="11283" width="5.7109375" style="23" customWidth="1"/>
    <col min="11284" max="11284" width="6.7109375" style="23" customWidth="1"/>
    <col min="11285" max="11289" width="5.7109375" style="23" customWidth="1"/>
    <col min="11290" max="11290" width="6.7109375" style="23" customWidth="1"/>
    <col min="11291" max="11295" width="5.7109375" style="23" customWidth="1"/>
    <col min="11296" max="11304" width="6.7109375" style="23" customWidth="1"/>
    <col min="11305" max="11322" width="5.7109375" style="23" customWidth="1"/>
    <col min="11323" max="11323" width="6.7109375" style="23" customWidth="1"/>
    <col min="11324" max="11328" width="5.7109375" style="23" customWidth="1"/>
    <col min="11329" max="11329" width="52.7109375" style="23" customWidth="1"/>
    <col min="11330" max="11334" width="5.7109375" style="23" customWidth="1"/>
    <col min="11335" max="11335" width="6.7109375" style="23" customWidth="1"/>
    <col min="11336" max="11340" width="5.7109375" style="23" customWidth="1"/>
    <col min="11341" max="11341" width="6.7109375" style="23" customWidth="1"/>
    <col min="11342" max="11353" width="5.7109375" style="23" customWidth="1"/>
    <col min="11354" max="11518" width="11.421875" style="23" customWidth="1"/>
    <col min="11519" max="11519" width="33.421875" style="23" customWidth="1"/>
    <col min="11520" max="11520" width="18.28125" style="23" customWidth="1"/>
    <col min="11521" max="11521" width="26.421875" style="23" customWidth="1"/>
    <col min="11522" max="11522" width="18.00390625" style="23" customWidth="1"/>
    <col min="11523" max="11523" width="14.28125" style="23" customWidth="1"/>
    <col min="11524" max="11524" width="12.57421875" style="23" customWidth="1"/>
    <col min="11525" max="11525" width="11.00390625" style="23" bestFit="1" customWidth="1"/>
    <col min="11526" max="11527" width="14.7109375" style="23" customWidth="1"/>
    <col min="11528" max="11528" width="29.57421875" style="23" customWidth="1"/>
    <col min="11529" max="11529" width="22.28125" style="23" customWidth="1"/>
    <col min="11530" max="11530" width="22.7109375" style="23" customWidth="1"/>
    <col min="11531" max="11531" width="25.7109375" style="23" customWidth="1"/>
    <col min="11532" max="11533" width="5.7109375" style="23" customWidth="1"/>
    <col min="11534" max="11534" width="6.7109375" style="23" customWidth="1"/>
    <col min="11535" max="11539" width="5.7109375" style="23" customWidth="1"/>
    <col min="11540" max="11540" width="6.7109375" style="23" customWidth="1"/>
    <col min="11541" max="11545" width="5.7109375" style="23" customWidth="1"/>
    <col min="11546" max="11546" width="6.7109375" style="23" customWidth="1"/>
    <col min="11547" max="11551" width="5.7109375" style="23" customWidth="1"/>
    <col min="11552" max="11560" width="6.7109375" style="23" customWidth="1"/>
    <col min="11561" max="11578" width="5.7109375" style="23" customWidth="1"/>
    <col min="11579" max="11579" width="6.7109375" style="23" customWidth="1"/>
    <col min="11580" max="11584" width="5.7109375" style="23" customWidth="1"/>
    <col min="11585" max="11585" width="52.7109375" style="23" customWidth="1"/>
    <col min="11586" max="11590" width="5.7109375" style="23" customWidth="1"/>
    <col min="11591" max="11591" width="6.7109375" style="23" customWidth="1"/>
    <col min="11592" max="11596" width="5.7109375" style="23" customWidth="1"/>
    <col min="11597" max="11597" width="6.7109375" style="23" customWidth="1"/>
    <col min="11598" max="11609" width="5.7109375" style="23" customWidth="1"/>
    <col min="11610" max="11774" width="11.421875" style="23" customWidth="1"/>
    <col min="11775" max="11775" width="33.421875" style="23" customWidth="1"/>
    <col min="11776" max="11776" width="18.28125" style="23" customWidth="1"/>
    <col min="11777" max="11777" width="26.421875" style="23" customWidth="1"/>
    <col min="11778" max="11778" width="18.00390625" style="23" customWidth="1"/>
    <col min="11779" max="11779" width="14.28125" style="23" customWidth="1"/>
    <col min="11780" max="11780" width="12.57421875" style="23" customWidth="1"/>
    <col min="11781" max="11781" width="11.00390625" style="23" bestFit="1" customWidth="1"/>
    <col min="11782" max="11783" width="14.7109375" style="23" customWidth="1"/>
    <col min="11784" max="11784" width="29.57421875" style="23" customWidth="1"/>
    <col min="11785" max="11785" width="22.28125" style="23" customWidth="1"/>
    <col min="11786" max="11786" width="22.7109375" style="23" customWidth="1"/>
    <col min="11787" max="11787" width="25.7109375" style="23" customWidth="1"/>
    <col min="11788" max="11789" width="5.7109375" style="23" customWidth="1"/>
    <col min="11790" max="11790" width="6.7109375" style="23" customWidth="1"/>
    <col min="11791" max="11795" width="5.7109375" style="23" customWidth="1"/>
    <col min="11796" max="11796" width="6.7109375" style="23" customWidth="1"/>
    <col min="11797" max="11801" width="5.7109375" style="23" customWidth="1"/>
    <col min="11802" max="11802" width="6.7109375" style="23" customWidth="1"/>
    <col min="11803" max="11807" width="5.7109375" style="23" customWidth="1"/>
    <col min="11808" max="11816" width="6.7109375" style="23" customWidth="1"/>
    <col min="11817" max="11834" width="5.7109375" style="23" customWidth="1"/>
    <col min="11835" max="11835" width="6.7109375" style="23" customWidth="1"/>
    <col min="11836" max="11840" width="5.7109375" style="23" customWidth="1"/>
    <col min="11841" max="11841" width="52.7109375" style="23" customWidth="1"/>
    <col min="11842" max="11846" width="5.7109375" style="23" customWidth="1"/>
    <col min="11847" max="11847" width="6.7109375" style="23" customWidth="1"/>
    <col min="11848" max="11852" width="5.7109375" style="23" customWidth="1"/>
    <col min="11853" max="11853" width="6.7109375" style="23" customWidth="1"/>
    <col min="11854" max="11865" width="5.7109375" style="23" customWidth="1"/>
    <col min="11866" max="12030" width="11.421875" style="23" customWidth="1"/>
    <col min="12031" max="12031" width="33.421875" style="23" customWidth="1"/>
    <col min="12032" max="12032" width="18.28125" style="23" customWidth="1"/>
    <col min="12033" max="12033" width="26.421875" style="23" customWidth="1"/>
    <col min="12034" max="12034" width="18.00390625" style="23" customWidth="1"/>
    <col min="12035" max="12035" width="14.28125" style="23" customWidth="1"/>
    <col min="12036" max="12036" width="12.57421875" style="23" customWidth="1"/>
    <col min="12037" max="12037" width="11.00390625" style="23" bestFit="1" customWidth="1"/>
    <col min="12038" max="12039" width="14.7109375" style="23" customWidth="1"/>
    <col min="12040" max="12040" width="29.57421875" style="23" customWidth="1"/>
    <col min="12041" max="12041" width="22.28125" style="23" customWidth="1"/>
    <col min="12042" max="12042" width="22.7109375" style="23" customWidth="1"/>
    <col min="12043" max="12043" width="25.7109375" style="23" customWidth="1"/>
    <col min="12044" max="12045" width="5.7109375" style="23" customWidth="1"/>
    <col min="12046" max="12046" width="6.7109375" style="23" customWidth="1"/>
    <col min="12047" max="12051" width="5.7109375" style="23" customWidth="1"/>
    <col min="12052" max="12052" width="6.7109375" style="23" customWidth="1"/>
    <col min="12053" max="12057" width="5.7109375" style="23" customWidth="1"/>
    <col min="12058" max="12058" width="6.7109375" style="23" customWidth="1"/>
    <col min="12059" max="12063" width="5.7109375" style="23" customWidth="1"/>
    <col min="12064" max="12072" width="6.7109375" style="23" customWidth="1"/>
    <col min="12073" max="12090" width="5.7109375" style="23" customWidth="1"/>
    <col min="12091" max="12091" width="6.7109375" style="23" customWidth="1"/>
    <col min="12092" max="12096" width="5.7109375" style="23" customWidth="1"/>
    <col min="12097" max="12097" width="52.7109375" style="23" customWidth="1"/>
    <col min="12098" max="12102" width="5.7109375" style="23" customWidth="1"/>
    <col min="12103" max="12103" width="6.7109375" style="23" customWidth="1"/>
    <col min="12104" max="12108" width="5.7109375" style="23" customWidth="1"/>
    <col min="12109" max="12109" width="6.7109375" style="23" customWidth="1"/>
    <col min="12110" max="12121" width="5.7109375" style="23" customWidth="1"/>
    <col min="12122" max="12286" width="11.421875" style="23" customWidth="1"/>
    <col min="12287" max="12287" width="33.421875" style="23" customWidth="1"/>
    <col min="12288" max="12288" width="18.28125" style="23" customWidth="1"/>
    <col min="12289" max="12289" width="26.421875" style="23" customWidth="1"/>
    <col min="12290" max="12290" width="18.00390625" style="23" customWidth="1"/>
    <col min="12291" max="12291" width="14.28125" style="23" customWidth="1"/>
    <col min="12292" max="12292" width="12.57421875" style="23" customWidth="1"/>
    <col min="12293" max="12293" width="11.00390625" style="23" bestFit="1" customWidth="1"/>
    <col min="12294" max="12295" width="14.7109375" style="23" customWidth="1"/>
    <col min="12296" max="12296" width="29.57421875" style="23" customWidth="1"/>
    <col min="12297" max="12297" width="22.28125" style="23" customWidth="1"/>
    <col min="12298" max="12298" width="22.7109375" style="23" customWidth="1"/>
    <col min="12299" max="12299" width="25.7109375" style="23" customWidth="1"/>
    <col min="12300" max="12301" width="5.7109375" style="23" customWidth="1"/>
    <col min="12302" max="12302" width="6.7109375" style="23" customWidth="1"/>
    <col min="12303" max="12307" width="5.7109375" style="23" customWidth="1"/>
    <col min="12308" max="12308" width="6.7109375" style="23" customWidth="1"/>
    <col min="12309" max="12313" width="5.7109375" style="23" customWidth="1"/>
    <col min="12314" max="12314" width="6.7109375" style="23" customWidth="1"/>
    <col min="12315" max="12319" width="5.7109375" style="23" customWidth="1"/>
    <col min="12320" max="12328" width="6.7109375" style="23" customWidth="1"/>
    <col min="12329" max="12346" width="5.7109375" style="23" customWidth="1"/>
    <col min="12347" max="12347" width="6.7109375" style="23" customWidth="1"/>
    <col min="12348" max="12352" width="5.7109375" style="23" customWidth="1"/>
    <col min="12353" max="12353" width="52.7109375" style="23" customWidth="1"/>
    <col min="12354" max="12358" width="5.7109375" style="23" customWidth="1"/>
    <col min="12359" max="12359" width="6.7109375" style="23" customWidth="1"/>
    <col min="12360" max="12364" width="5.7109375" style="23" customWidth="1"/>
    <col min="12365" max="12365" width="6.7109375" style="23" customWidth="1"/>
    <col min="12366" max="12377" width="5.7109375" style="23" customWidth="1"/>
    <col min="12378" max="12542" width="11.421875" style="23" customWidth="1"/>
    <col min="12543" max="12543" width="33.421875" style="23" customWidth="1"/>
    <col min="12544" max="12544" width="18.28125" style="23" customWidth="1"/>
    <col min="12545" max="12545" width="26.421875" style="23" customWidth="1"/>
    <col min="12546" max="12546" width="18.00390625" style="23" customWidth="1"/>
    <col min="12547" max="12547" width="14.28125" style="23" customWidth="1"/>
    <col min="12548" max="12548" width="12.57421875" style="23" customWidth="1"/>
    <col min="12549" max="12549" width="11.00390625" style="23" bestFit="1" customWidth="1"/>
    <col min="12550" max="12551" width="14.7109375" style="23" customWidth="1"/>
    <col min="12552" max="12552" width="29.57421875" style="23" customWidth="1"/>
    <col min="12553" max="12553" width="22.28125" style="23" customWidth="1"/>
    <col min="12554" max="12554" width="22.7109375" style="23" customWidth="1"/>
    <col min="12555" max="12555" width="25.7109375" style="23" customWidth="1"/>
    <col min="12556" max="12557" width="5.7109375" style="23" customWidth="1"/>
    <col min="12558" max="12558" width="6.7109375" style="23" customWidth="1"/>
    <col min="12559" max="12563" width="5.7109375" style="23" customWidth="1"/>
    <col min="12564" max="12564" width="6.7109375" style="23" customWidth="1"/>
    <col min="12565" max="12569" width="5.7109375" style="23" customWidth="1"/>
    <col min="12570" max="12570" width="6.7109375" style="23" customWidth="1"/>
    <col min="12571" max="12575" width="5.7109375" style="23" customWidth="1"/>
    <col min="12576" max="12584" width="6.7109375" style="23" customWidth="1"/>
    <col min="12585" max="12602" width="5.7109375" style="23" customWidth="1"/>
    <col min="12603" max="12603" width="6.7109375" style="23" customWidth="1"/>
    <col min="12604" max="12608" width="5.7109375" style="23" customWidth="1"/>
    <col min="12609" max="12609" width="52.7109375" style="23" customWidth="1"/>
    <col min="12610" max="12614" width="5.7109375" style="23" customWidth="1"/>
    <col min="12615" max="12615" width="6.7109375" style="23" customWidth="1"/>
    <col min="12616" max="12620" width="5.7109375" style="23" customWidth="1"/>
    <col min="12621" max="12621" width="6.7109375" style="23" customWidth="1"/>
    <col min="12622" max="12633" width="5.7109375" style="23" customWidth="1"/>
    <col min="12634" max="12798" width="11.421875" style="23" customWidth="1"/>
    <col min="12799" max="12799" width="33.421875" style="23" customWidth="1"/>
    <col min="12800" max="12800" width="18.28125" style="23" customWidth="1"/>
    <col min="12801" max="12801" width="26.421875" style="23" customWidth="1"/>
    <col min="12802" max="12802" width="18.00390625" style="23" customWidth="1"/>
    <col min="12803" max="12803" width="14.28125" style="23" customWidth="1"/>
    <col min="12804" max="12804" width="12.57421875" style="23" customWidth="1"/>
    <col min="12805" max="12805" width="11.00390625" style="23" bestFit="1" customWidth="1"/>
    <col min="12806" max="12807" width="14.7109375" style="23" customWidth="1"/>
    <col min="12808" max="12808" width="29.57421875" style="23" customWidth="1"/>
    <col min="12809" max="12809" width="22.28125" style="23" customWidth="1"/>
    <col min="12810" max="12810" width="22.7109375" style="23" customWidth="1"/>
    <col min="12811" max="12811" width="25.7109375" style="23" customWidth="1"/>
    <col min="12812" max="12813" width="5.7109375" style="23" customWidth="1"/>
    <col min="12814" max="12814" width="6.7109375" style="23" customWidth="1"/>
    <col min="12815" max="12819" width="5.7109375" style="23" customWidth="1"/>
    <col min="12820" max="12820" width="6.7109375" style="23" customWidth="1"/>
    <col min="12821" max="12825" width="5.7109375" style="23" customWidth="1"/>
    <col min="12826" max="12826" width="6.7109375" style="23" customWidth="1"/>
    <col min="12827" max="12831" width="5.7109375" style="23" customWidth="1"/>
    <col min="12832" max="12840" width="6.7109375" style="23" customWidth="1"/>
    <col min="12841" max="12858" width="5.7109375" style="23" customWidth="1"/>
    <col min="12859" max="12859" width="6.7109375" style="23" customWidth="1"/>
    <col min="12860" max="12864" width="5.7109375" style="23" customWidth="1"/>
    <col min="12865" max="12865" width="52.7109375" style="23" customWidth="1"/>
    <col min="12866" max="12870" width="5.7109375" style="23" customWidth="1"/>
    <col min="12871" max="12871" width="6.7109375" style="23" customWidth="1"/>
    <col min="12872" max="12876" width="5.7109375" style="23" customWidth="1"/>
    <col min="12877" max="12877" width="6.7109375" style="23" customWidth="1"/>
    <col min="12878" max="12889" width="5.7109375" style="23" customWidth="1"/>
    <col min="12890" max="13054" width="11.421875" style="23" customWidth="1"/>
    <col min="13055" max="13055" width="33.421875" style="23" customWidth="1"/>
    <col min="13056" max="13056" width="18.28125" style="23" customWidth="1"/>
    <col min="13057" max="13057" width="26.421875" style="23" customWidth="1"/>
    <col min="13058" max="13058" width="18.00390625" style="23" customWidth="1"/>
    <col min="13059" max="13059" width="14.28125" style="23" customWidth="1"/>
    <col min="13060" max="13060" width="12.57421875" style="23" customWidth="1"/>
    <col min="13061" max="13061" width="11.00390625" style="23" bestFit="1" customWidth="1"/>
    <col min="13062" max="13063" width="14.7109375" style="23" customWidth="1"/>
    <col min="13064" max="13064" width="29.57421875" style="23" customWidth="1"/>
    <col min="13065" max="13065" width="22.28125" style="23" customWidth="1"/>
    <col min="13066" max="13066" width="22.7109375" style="23" customWidth="1"/>
    <col min="13067" max="13067" width="25.7109375" style="23" customWidth="1"/>
    <col min="13068" max="13069" width="5.7109375" style="23" customWidth="1"/>
    <col min="13070" max="13070" width="6.7109375" style="23" customWidth="1"/>
    <col min="13071" max="13075" width="5.7109375" style="23" customWidth="1"/>
    <col min="13076" max="13076" width="6.7109375" style="23" customWidth="1"/>
    <col min="13077" max="13081" width="5.7109375" style="23" customWidth="1"/>
    <col min="13082" max="13082" width="6.7109375" style="23" customWidth="1"/>
    <col min="13083" max="13087" width="5.7109375" style="23" customWidth="1"/>
    <col min="13088" max="13096" width="6.7109375" style="23" customWidth="1"/>
    <col min="13097" max="13114" width="5.7109375" style="23" customWidth="1"/>
    <col min="13115" max="13115" width="6.7109375" style="23" customWidth="1"/>
    <col min="13116" max="13120" width="5.7109375" style="23" customWidth="1"/>
    <col min="13121" max="13121" width="52.7109375" style="23" customWidth="1"/>
    <col min="13122" max="13126" width="5.7109375" style="23" customWidth="1"/>
    <col min="13127" max="13127" width="6.7109375" style="23" customWidth="1"/>
    <col min="13128" max="13132" width="5.7109375" style="23" customWidth="1"/>
    <col min="13133" max="13133" width="6.7109375" style="23" customWidth="1"/>
    <col min="13134" max="13145" width="5.7109375" style="23" customWidth="1"/>
    <col min="13146" max="13310" width="11.421875" style="23" customWidth="1"/>
    <col min="13311" max="13311" width="33.421875" style="23" customWidth="1"/>
    <col min="13312" max="13312" width="18.28125" style="23" customWidth="1"/>
    <col min="13313" max="13313" width="26.421875" style="23" customWidth="1"/>
    <col min="13314" max="13314" width="18.00390625" style="23" customWidth="1"/>
    <col min="13315" max="13315" width="14.28125" style="23" customWidth="1"/>
    <col min="13316" max="13316" width="12.57421875" style="23" customWidth="1"/>
    <col min="13317" max="13317" width="11.00390625" style="23" bestFit="1" customWidth="1"/>
    <col min="13318" max="13319" width="14.7109375" style="23" customWidth="1"/>
    <col min="13320" max="13320" width="29.57421875" style="23" customWidth="1"/>
    <col min="13321" max="13321" width="22.28125" style="23" customWidth="1"/>
    <col min="13322" max="13322" width="22.7109375" style="23" customWidth="1"/>
    <col min="13323" max="13323" width="25.7109375" style="23" customWidth="1"/>
    <col min="13324" max="13325" width="5.7109375" style="23" customWidth="1"/>
    <col min="13326" max="13326" width="6.7109375" style="23" customWidth="1"/>
    <col min="13327" max="13331" width="5.7109375" style="23" customWidth="1"/>
    <col min="13332" max="13332" width="6.7109375" style="23" customWidth="1"/>
    <col min="13333" max="13337" width="5.7109375" style="23" customWidth="1"/>
    <col min="13338" max="13338" width="6.7109375" style="23" customWidth="1"/>
    <col min="13339" max="13343" width="5.7109375" style="23" customWidth="1"/>
    <col min="13344" max="13352" width="6.7109375" style="23" customWidth="1"/>
    <col min="13353" max="13370" width="5.7109375" style="23" customWidth="1"/>
    <col min="13371" max="13371" width="6.7109375" style="23" customWidth="1"/>
    <col min="13372" max="13376" width="5.7109375" style="23" customWidth="1"/>
    <col min="13377" max="13377" width="52.7109375" style="23" customWidth="1"/>
    <col min="13378" max="13382" width="5.7109375" style="23" customWidth="1"/>
    <col min="13383" max="13383" width="6.7109375" style="23" customWidth="1"/>
    <col min="13384" max="13388" width="5.7109375" style="23" customWidth="1"/>
    <col min="13389" max="13389" width="6.7109375" style="23" customWidth="1"/>
    <col min="13390" max="13401" width="5.7109375" style="23" customWidth="1"/>
    <col min="13402" max="13566" width="11.421875" style="23" customWidth="1"/>
    <col min="13567" max="13567" width="33.421875" style="23" customWidth="1"/>
    <col min="13568" max="13568" width="18.28125" style="23" customWidth="1"/>
    <col min="13569" max="13569" width="26.421875" style="23" customWidth="1"/>
    <col min="13570" max="13570" width="18.00390625" style="23" customWidth="1"/>
    <col min="13571" max="13571" width="14.28125" style="23" customWidth="1"/>
    <col min="13572" max="13572" width="12.57421875" style="23" customWidth="1"/>
    <col min="13573" max="13573" width="11.00390625" style="23" bestFit="1" customWidth="1"/>
    <col min="13574" max="13575" width="14.7109375" style="23" customWidth="1"/>
    <col min="13576" max="13576" width="29.57421875" style="23" customWidth="1"/>
    <col min="13577" max="13577" width="22.28125" style="23" customWidth="1"/>
    <col min="13578" max="13578" width="22.7109375" style="23" customWidth="1"/>
    <col min="13579" max="13579" width="25.7109375" style="23" customWidth="1"/>
    <col min="13580" max="13581" width="5.7109375" style="23" customWidth="1"/>
    <col min="13582" max="13582" width="6.7109375" style="23" customWidth="1"/>
    <col min="13583" max="13587" width="5.7109375" style="23" customWidth="1"/>
    <col min="13588" max="13588" width="6.7109375" style="23" customWidth="1"/>
    <col min="13589" max="13593" width="5.7109375" style="23" customWidth="1"/>
    <col min="13594" max="13594" width="6.7109375" style="23" customWidth="1"/>
    <col min="13595" max="13599" width="5.7109375" style="23" customWidth="1"/>
    <col min="13600" max="13608" width="6.7109375" style="23" customWidth="1"/>
    <col min="13609" max="13626" width="5.7109375" style="23" customWidth="1"/>
    <col min="13627" max="13627" width="6.7109375" style="23" customWidth="1"/>
    <col min="13628" max="13632" width="5.7109375" style="23" customWidth="1"/>
    <col min="13633" max="13633" width="52.7109375" style="23" customWidth="1"/>
    <col min="13634" max="13638" width="5.7109375" style="23" customWidth="1"/>
    <col min="13639" max="13639" width="6.7109375" style="23" customWidth="1"/>
    <col min="13640" max="13644" width="5.7109375" style="23" customWidth="1"/>
    <col min="13645" max="13645" width="6.7109375" style="23" customWidth="1"/>
    <col min="13646" max="13657" width="5.7109375" style="23" customWidth="1"/>
    <col min="13658" max="13822" width="11.421875" style="23" customWidth="1"/>
    <col min="13823" max="13823" width="33.421875" style="23" customWidth="1"/>
    <col min="13824" max="13824" width="18.28125" style="23" customWidth="1"/>
    <col min="13825" max="13825" width="26.421875" style="23" customWidth="1"/>
    <col min="13826" max="13826" width="18.00390625" style="23" customWidth="1"/>
    <col min="13827" max="13827" width="14.28125" style="23" customWidth="1"/>
    <col min="13828" max="13828" width="12.57421875" style="23" customWidth="1"/>
    <col min="13829" max="13829" width="11.00390625" style="23" bestFit="1" customWidth="1"/>
    <col min="13830" max="13831" width="14.7109375" style="23" customWidth="1"/>
    <col min="13832" max="13832" width="29.57421875" style="23" customWidth="1"/>
    <col min="13833" max="13833" width="22.28125" style="23" customWidth="1"/>
    <col min="13834" max="13834" width="22.7109375" style="23" customWidth="1"/>
    <col min="13835" max="13835" width="25.7109375" style="23" customWidth="1"/>
    <col min="13836" max="13837" width="5.7109375" style="23" customWidth="1"/>
    <col min="13838" max="13838" width="6.7109375" style="23" customWidth="1"/>
    <col min="13839" max="13843" width="5.7109375" style="23" customWidth="1"/>
    <col min="13844" max="13844" width="6.7109375" style="23" customWidth="1"/>
    <col min="13845" max="13849" width="5.7109375" style="23" customWidth="1"/>
    <col min="13850" max="13850" width="6.7109375" style="23" customWidth="1"/>
    <col min="13851" max="13855" width="5.7109375" style="23" customWidth="1"/>
    <col min="13856" max="13864" width="6.7109375" style="23" customWidth="1"/>
    <col min="13865" max="13882" width="5.7109375" style="23" customWidth="1"/>
    <col min="13883" max="13883" width="6.7109375" style="23" customWidth="1"/>
    <col min="13884" max="13888" width="5.7109375" style="23" customWidth="1"/>
    <col min="13889" max="13889" width="52.7109375" style="23" customWidth="1"/>
    <col min="13890" max="13894" width="5.7109375" style="23" customWidth="1"/>
    <col min="13895" max="13895" width="6.7109375" style="23" customWidth="1"/>
    <col min="13896" max="13900" width="5.7109375" style="23" customWidth="1"/>
    <col min="13901" max="13901" width="6.7109375" style="23" customWidth="1"/>
    <col min="13902" max="13913" width="5.7109375" style="23" customWidth="1"/>
    <col min="13914" max="14078" width="11.421875" style="23" customWidth="1"/>
    <col min="14079" max="14079" width="33.421875" style="23" customWidth="1"/>
    <col min="14080" max="14080" width="18.28125" style="23" customWidth="1"/>
    <col min="14081" max="14081" width="26.421875" style="23" customWidth="1"/>
    <col min="14082" max="14082" width="18.00390625" style="23" customWidth="1"/>
    <col min="14083" max="14083" width="14.28125" style="23" customWidth="1"/>
    <col min="14084" max="14084" width="12.57421875" style="23" customWidth="1"/>
    <col min="14085" max="14085" width="11.00390625" style="23" bestFit="1" customWidth="1"/>
    <col min="14086" max="14087" width="14.7109375" style="23" customWidth="1"/>
    <col min="14088" max="14088" width="29.57421875" style="23" customWidth="1"/>
    <col min="14089" max="14089" width="22.28125" style="23" customWidth="1"/>
    <col min="14090" max="14090" width="22.7109375" style="23" customWidth="1"/>
    <col min="14091" max="14091" width="25.7109375" style="23" customWidth="1"/>
    <col min="14092" max="14093" width="5.7109375" style="23" customWidth="1"/>
    <col min="14094" max="14094" width="6.7109375" style="23" customWidth="1"/>
    <col min="14095" max="14099" width="5.7109375" style="23" customWidth="1"/>
    <col min="14100" max="14100" width="6.7109375" style="23" customWidth="1"/>
    <col min="14101" max="14105" width="5.7109375" style="23" customWidth="1"/>
    <col min="14106" max="14106" width="6.7109375" style="23" customWidth="1"/>
    <col min="14107" max="14111" width="5.7109375" style="23" customWidth="1"/>
    <col min="14112" max="14120" width="6.7109375" style="23" customWidth="1"/>
    <col min="14121" max="14138" width="5.7109375" style="23" customWidth="1"/>
    <col min="14139" max="14139" width="6.7109375" style="23" customWidth="1"/>
    <col min="14140" max="14144" width="5.7109375" style="23" customWidth="1"/>
    <col min="14145" max="14145" width="52.7109375" style="23" customWidth="1"/>
    <col min="14146" max="14150" width="5.7109375" style="23" customWidth="1"/>
    <col min="14151" max="14151" width="6.7109375" style="23" customWidth="1"/>
    <col min="14152" max="14156" width="5.7109375" style="23" customWidth="1"/>
    <col min="14157" max="14157" width="6.7109375" style="23" customWidth="1"/>
    <col min="14158" max="14169" width="5.7109375" style="23" customWidth="1"/>
    <col min="14170" max="14334" width="11.421875" style="23" customWidth="1"/>
    <col min="14335" max="14335" width="33.421875" style="23" customWidth="1"/>
    <col min="14336" max="14336" width="18.28125" style="23" customWidth="1"/>
    <col min="14337" max="14337" width="26.421875" style="23" customWidth="1"/>
    <col min="14338" max="14338" width="18.00390625" style="23" customWidth="1"/>
    <col min="14339" max="14339" width="14.28125" style="23" customWidth="1"/>
    <col min="14340" max="14340" width="12.57421875" style="23" customWidth="1"/>
    <col min="14341" max="14341" width="11.00390625" style="23" bestFit="1" customWidth="1"/>
    <col min="14342" max="14343" width="14.7109375" style="23" customWidth="1"/>
    <col min="14344" max="14344" width="29.57421875" style="23" customWidth="1"/>
    <col min="14345" max="14345" width="22.28125" style="23" customWidth="1"/>
    <col min="14346" max="14346" width="22.7109375" style="23" customWidth="1"/>
    <col min="14347" max="14347" width="25.7109375" style="23" customWidth="1"/>
    <col min="14348" max="14349" width="5.7109375" style="23" customWidth="1"/>
    <col min="14350" max="14350" width="6.7109375" style="23" customWidth="1"/>
    <col min="14351" max="14355" width="5.7109375" style="23" customWidth="1"/>
    <col min="14356" max="14356" width="6.7109375" style="23" customWidth="1"/>
    <col min="14357" max="14361" width="5.7109375" style="23" customWidth="1"/>
    <col min="14362" max="14362" width="6.7109375" style="23" customWidth="1"/>
    <col min="14363" max="14367" width="5.7109375" style="23" customWidth="1"/>
    <col min="14368" max="14376" width="6.7109375" style="23" customWidth="1"/>
    <col min="14377" max="14394" width="5.7109375" style="23" customWidth="1"/>
    <col min="14395" max="14395" width="6.7109375" style="23" customWidth="1"/>
    <col min="14396" max="14400" width="5.7109375" style="23" customWidth="1"/>
    <col min="14401" max="14401" width="52.7109375" style="23" customWidth="1"/>
    <col min="14402" max="14406" width="5.7109375" style="23" customWidth="1"/>
    <col min="14407" max="14407" width="6.7109375" style="23" customWidth="1"/>
    <col min="14408" max="14412" width="5.7109375" style="23" customWidth="1"/>
    <col min="14413" max="14413" width="6.7109375" style="23" customWidth="1"/>
    <col min="14414" max="14425" width="5.7109375" style="23" customWidth="1"/>
    <col min="14426" max="14590" width="11.421875" style="23" customWidth="1"/>
    <col min="14591" max="14591" width="33.421875" style="23" customWidth="1"/>
    <col min="14592" max="14592" width="18.28125" style="23" customWidth="1"/>
    <col min="14593" max="14593" width="26.421875" style="23" customWidth="1"/>
    <col min="14594" max="14594" width="18.00390625" style="23" customWidth="1"/>
    <col min="14595" max="14595" width="14.28125" style="23" customWidth="1"/>
    <col min="14596" max="14596" width="12.57421875" style="23" customWidth="1"/>
    <col min="14597" max="14597" width="11.00390625" style="23" bestFit="1" customWidth="1"/>
    <col min="14598" max="14599" width="14.7109375" style="23" customWidth="1"/>
    <col min="14600" max="14600" width="29.57421875" style="23" customWidth="1"/>
    <col min="14601" max="14601" width="22.28125" style="23" customWidth="1"/>
    <col min="14602" max="14602" width="22.7109375" style="23" customWidth="1"/>
    <col min="14603" max="14603" width="25.7109375" style="23" customWidth="1"/>
    <col min="14604" max="14605" width="5.7109375" style="23" customWidth="1"/>
    <col min="14606" max="14606" width="6.7109375" style="23" customWidth="1"/>
    <col min="14607" max="14611" width="5.7109375" style="23" customWidth="1"/>
    <col min="14612" max="14612" width="6.7109375" style="23" customWidth="1"/>
    <col min="14613" max="14617" width="5.7109375" style="23" customWidth="1"/>
    <col min="14618" max="14618" width="6.7109375" style="23" customWidth="1"/>
    <col min="14619" max="14623" width="5.7109375" style="23" customWidth="1"/>
    <col min="14624" max="14632" width="6.7109375" style="23" customWidth="1"/>
    <col min="14633" max="14650" width="5.7109375" style="23" customWidth="1"/>
    <col min="14651" max="14651" width="6.7109375" style="23" customWidth="1"/>
    <col min="14652" max="14656" width="5.7109375" style="23" customWidth="1"/>
    <col min="14657" max="14657" width="52.7109375" style="23" customWidth="1"/>
    <col min="14658" max="14662" width="5.7109375" style="23" customWidth="1"/>
    <col min="14663" max="14663" width="6.7109375" style="23" customWidth="1"/>
    <col min="14664" max="14668" width="5.7109375" style="23" customWidth="1"/>
    <col min="14669" max="14669" width="6.7109375" style="23" customWidth="1"/>
    <col min="14670" max="14681" width="5.7109375" style="23" customWidth="1"/>
    <col min="14682" max="14846" width="11.421875" style="23" customWidth="1"/>
    <col min="14847" max="14847" width="33.421875" style="23" customWidth="1"/>
    <col min="14848" max="14848" width="18.28125" style="23" customWidth="1"/>
    <col min="14849" max="14849" width="26.421875" style="23" customWidth="1"/>
    <col min="14850" max="14850" width="18.00390625" style="23" customWidth="1"/>
    <col min="14851" max="14851" width="14.28125" style="23" customWidth="1"/>
    <col min="14852" max="14852" width="12.57421875" style="23" customWidth="1"/>
    <col min="14853" max="14853" width="11.00390625" style="23" bestFit="1" customWidth="1"/>
    <col min="14854" max="14855" width="14.7109375" style="23" customWidth="1"/>
    <col min="14856" max="14856" width="29.57421875" style="23" customWidth="1"/>
    <col min="14857" max="14857" width="22.28125" style="23" customWidth="1"/>
    <col min="14858" max="14858" width="22.7109375" style="23" customWidth="1"/>
    <col min="14859" max="14859" width="25.7109375" style="23" customWidth="1"/>
    <col min="14860" max="14861" width="5.7109375" style="23" customWidth="1"/>
    <col min="14862" max="14862" width="6.7109375" style="23" customWidth="1"/>
    <col min="14863" max="14867" width="5.7109375" style="23" customWidth="1"/>
    <col min="14868" max="14868" width="6.7109375" style="23" customWidth="1"/>
    <col min="14869" max="14873" width="5.7109375" style="23" customWidth="1"/>
    <col min="14874" max="14874" width="6.7109375" style="23" customWidth="1"/>
    <col min="14875" max="14879" width="5.7109375" style="23" customWidth="1"/>
    <col min="14880" max="14888" width="6.7109375" style="23" customWidth="1"/>
    <col min="14889" max="14906" width="5.7109375" style="23" customWidth="1"/>
    <col min="14907" max="14907" width="6.7109375" style="23" customWidth="1"/>
    <col min="14908" max="14912" width="5.7109375" style="23" customWidth="1"/>
    <col min="14913" max="14913" width="52.7109375" style="23" customWidth="1"/>
    <col min="14914" max="14918" width="5.7109375" style="23" customWidth="1"/>
    <col min="14919" max="14919" width="6.7109375" style="23" customWidth="1"/>
    <col min="14920" max="14924" width="5.7109375" style="23" customWidth="1"/>
    <col min="14925" max="14925" width="6.7109375" style="23" customWidth="1"/>
    <col min="14926" max="14937" width="5.7109375" style="23" customWidth="1"/>
    <col min="14938" max="15102" width="11.421875" style="23" customWidth="1"/>
    <col min="15103" max="15103" width="33.421875" style="23" customWidth="1"/>
    <col min="15104" max="15104" width="18.28125" style="23" customWidth="1"/>
    <col min="15105" max="15105" width="26.421875" style="23" customWidth="1"/>
    <col min="15106" max="15106" width="18.00390625" style="23" customWidth="1"/>
    <col min="15107" max="15107" width="14.28125" style="23" customWidth="1"/>
    <col min="15108" max="15108" width="12.57421875" style="23" customWidth="1"/>
    <col min="15109" max="15109" width="11.00390625" style="23" bestFit="1" customWidth="1"/>
    <col min="15110" max="15111" width="14.7109375" style="23" customWidth="1"/>
    <col min="15112" max="15112" width="29.57421875" style="23" customWidth="1"/>
    <col min="15113" max="15113" width="22.28125" style="23" customWidth="1"/>
    <col min="15114" max="15114" width="22.7109375" style="23" customWidth="1"/>
    <col min="15115" max="15115" width="25.7109375" style="23" customWidth="1"/>
    <col min="15116" max="15117" width="5.7109375" style="23" customWidth="1"/>
    <col min="15118" max="15118" width="6.7109375" style="23" customWidth="1"/>
    <col min="15119" max="15123" width="5.7109375" style="23" customWidth="1"/>
    <col min="15124" max="15124" width="6.7109375" style="23" customWidth="1"/>
    <col min="15125" max="15129" width="5.7109375" style="23" customWidth="1"/>
    <col min="15130" max="15130" width="6.7109375" style="23" customWidth="1"/>
    <col min="15131" max="15135" width="5.7109375" style="23" customWidth="1"/>
    <col min="15136" max="15144" width="6.7109375" style="23" customWidth="1"/>
    <col min="15145" max="15162" width="5.7109375" style="23" customWidth="1"/>
    <col min="15163" max="15163" width="6.7109375" style="23" customWidth="1"/>
    <col min="15164" max="15168" width="5.7109375" style="23" customWidth="1"/>
    <col min="15169" max="15169" width="52.7109375" style="23" customWidth="1"/>
    <col min="15170" max="15174" width="5.7109375" style="23" customWidth="1"/>
    <col min="15175" max="15175" width="6.7109375" style="23" customWidth="1"/>
    <col min="15176" max="15180" width="5.7109375" style="23" customWidth="1"/>
    <col min="15181" max="15181" width="6.7109375" style="23" customWidth="1"/>
    <col min="15182" max="15193" width="5.7109375" style="23" customWidth="1"/>
    <col min="15194" max="15358" width="11.421875" style="23" customWidth="1"/>
    <col min="15359" max="15359" width="33.421875" style="23" customWidth="1"/>
    <col min="15360" max="15360" width="18.28125" style="23" customWidth="1"/>
    <col min="15361" max="15361" width="26.421875" style="23" customWidth="1"/>
    <col min="15362" max="15362" width="18.00390625" style="23" customWidth="1"/>
    <col min="15363" max="15363" width="14.28125" style="23" customWidth="1"/>
    <col min="15364" max="15364" width="12.57421875" style="23" customWidth="1"/>
    <col min="15365" max="15365" width="11.00390625" style="23" bestFit="1" customWidth="1"/>
    <col min="15366" max="15367" width="14.7109375" style="23" customWidth="1"/>
    <col min="15368" max="15368" width="29.57421875" style="23" customWidth="1"/>
    <col min="15369" max="15369" width="22.28125" style="23" customWidth="1"/>
    <col min="15370" max="15370" width="22.7109375" style="23" customWidth="1"/>
    <col min="15371" max="15371" width="25.7109375" style="23" customWidth="1"/>
    <col min="15372" max="15373" width="5.7109375" style="23" customWidth="1"/>
    <col min="15374" max="15374" width="6.7109375" style="23" customWidth="1"/>
    <col min="15375" max="15379" width="5.7109375" style="23" customWidth="1"/>
    <col min="15380" max="15380" width="6.7109375" style="23" customWidth="1"/>
    <col min="15381" max="15385" width="5.7109375" style="23" customWidth="1"/>
    <col min="15386" max="15386" width="6.7109375" style="23" customWidth="1"/>
    <col min="15387" max="15391" width="5.7109375" style="23" customWidth="1"/>
    <col min="15392" max="15400" width="6.7109375" style="23" customWidth="1"/>
    <col min="15401" max="15418" width="5.7109375" style="23" customWidth="1"/>
    <col min="15419" max="15419" width="6.7109375" style="23" customWidth="1"/>
    <col min="15420" max="15424" width="5.7109375" style="23" customWidth="1"/>
    <col min="15425" max="15425" width="52.7109375" style="23" customWidth="1"/>
    <col min="15426" max="15430" width="5.7109375" style="23" customWidth="1"/>
    <col min="15431" max="15431" width="6.7109375" style="23" customWidth="1"/>
    <col min="15432" max="15436" width="5.7109375" style="23" customWidth="1"/>
    <col min="15437" max="15437" width="6.7109375" style="23" customWidth="1"/>
    <col min="15438" max="15449" width="5.7109375" style="23" customWidth="1"/>
    <col min="15450" max="15614" width="11.421875" style="23" customWidth="1"/>
    <col min="15615" max="15615" width="33.421875" style="23" customWidth="1"/>
    <col min="15616" max="15616" width="18.28125" style="23" customWidth="1"/>
    <col min="15617" max="15617" width="26.421875" style="23" customWidth="1"/>
    <col min="15618" max="15618" width="18.00390625" style="23" customWidth="1"/>
    <col min="15619" max="15619" width="14.28125" style="23" customWidth="1"/>
    <col min="15620" max="15620" width="12.57421875" style="23" customWidth="1"/>
    <col min="15621" max="15621" width="11.00390625" style="23" bestFit="1" customWidth="1"/>
    <col min="15622" max="15623" width="14.7109375" style="23" customWidth="1"/>
    <col min="15624" max="15624" width="29.57421875" style="23" customWidth="1"/>
    <col min="15625" max="15625" width="22.28125" style="23" customWidth="1"/>
    <col min="15626" max="15626" width="22.7109375" style="23" customWidth="1"/>
    <col min="15627" max="15627" width="25.7109375" style="23" customWidth="1"/>
    <col min="15628" max="15629" width="5.7109375" style="23" customWidth="1"/>
    <col min="15630" max="15630" width="6.7109375" style="23" customWidth="1"/>
    <col min="15631" max="15635" width="5.7109375" style="23" customWidth="1"/>
    <col min="15636" max="15636" width="6.7109375" style="23" customWidth="1"/>
    <col min="15637" max="15641" width="5.7109375" style="23" customWidth="1"/>
    <col min="15642" max="15642" width="6.7109375" style="23" customWidth="1"/>
    <col min="15643" max="15647" width="5.7109375" style="23" customWidth="1"/>
    <col min="15648" max="15656" width="6.7109375" style="23" customWidth="1"/>
    <col min="15657" max="15674" width="5.7109375" style="23" customWidth="1"/>
    <col min="15675" max="15675" width="6.7109375" style="23" customWidth="1"/>
    <col min="15676" max="15680" width="5.7109375" style="23" customWidth="1"/>
    <col min="15681" max="15681" width="52.7109375" style="23" customWidth="1"/>
    <col min="15682" max="15686" width="5.7109375" style="23" customWidth="1"/>
    <col min="15687" max="15687" width="6.7109375" style="23" customWidth="1"/>
    <col min="15688" max="15692" width="5.7109375" style="23" customWidth="1"/>
    <col min="15693" max="15693" width="6.7109375" style="23" customWidth="1"/>
    <col min="15694" max="15705" width="5.7109375" style="23" customWidth="1"/>
    <col min="15706" max="15870" width="11.421875" style="23" customWidth="1"/>
    <col min="15871" max="15871" width="33.421875" style="23" customWidth="1"/>
    <col min="15872" max="15872" width="18.28125" style="23" customWidth="1"/>
    <col min="15873" max="15873" width="26.421875" style="23" customWidth="1"/>
    <col min="15874" max="15874" width="18.00390625" style="23" customWidth="1"/>
    <col min="15875" max="15875" width="14.28125" style="23" customWidth="1"/>
    <col min="15876" max="15876" width="12.57421875" style="23" customWidth="1"/>
    <col min="15877" max="15877" width="11.00390625" style="23" bestFit="1" customWidth="1"/>
    <col min="15878" max="15879" width="14.7109375" style="23" customWidth="1"/>
    <col min="15880" max="15880" width="29.57421875" style="23" customWidth="1"/>
    <col min="15881" max="15881" width="22.28125" style="23" customWidth="1"/>
    <col min="15882" max="15882" width="22.7109375" style="23" customWidth="1"/>
    <col min="15883" max="15883" width="25.7109375" style="23" customWidth="1"/>
    <col min="15884" max="15885" width="5.7109375" style="23" customWidth="1"/>
    <col min="15886" max="15886" width="6.7109375" style="23" customWidth="1"/>
    <col min="15887" max="15891" width="5.7109375" style="23" customWidth="1"/>
    <col min="15892" max="15892" width="6.7109375" style="23" customWidth="1"/>
    <col min="15893" max="15897" width="5.7109375" style="23" customWidth="1"/>
    <col min="15898" max="15898" width="6.7109375" style="23" customWidth="1"/>
    <col min="15899" max="15903" width="5.7109375" style="23" customWidth="1"/>
    <col min="15904" max="15912" width="6.7109375" style="23" customWidth="1"/>
    <col min="15913" max="15930" width="5.7109375" style="23" customWidth="1"/>
    <col min="15931" max="15931" width="6.7109375" style="23" customWidth="1"/>
    <col min="15932" max="15936" width="5.7109375" style="23" customWidth="1"/>
    <col min="15937" max="15937" width="52.7109375" style="23" customWidth="1"/>
    <col min="15938" max="15942" width="5.7109375" style="23" customWidth="1"/>
    <col min="15943" max="15943" width="6.7109375" style="23" customWidth="1"/>
    <col min="15944" max="15948" width="5.7109375" style="23" customWidth="1"/>
    <col min="15949" max="15949" width="6.7109375" style="23" customWidth="1"/>
    <col min="15950" max="15961" width="5.7109375" style="23" customWidth="1"/>
    <col min="15962" max="16126" width="11.421875" style="23" customWidth="1"/>
    <col min="16127" max="16127" width="33.421875" style="23" customWidth="1"/>
    <col min="16128" max="16128" width="18.28125" style="23" customWidth="1"/>
    <col min="16129" max="16129" width="26.421875" style="23" customWidth="1"/>
    <col min="16130" max="16130" width="18.00390625" style="23" customWidth="1"/>
    <col min="16131" max="16131" width="14.28125" style="23" customWidth="1"/>
    <col min="16132" max="16132" width="12.57421875" style="23" customWidth="1"/>
    <col min="16133" max="16133" width="11.00390625" style="23" bestFit="1" customWidth="1"/>
    <col min="16134" max="16135" width="14.7109375" style="23" customWidth="1"/>
    <col min="16136" max="16136" width="29.57421875" style="23" customWidth="1"/>
    <col min="16137" max="16137" width="22.28125" style="23" customWidth="1"/>
    <col min="16138" max="16138" width="22.7109375" style="23" customWidth="1"/>
    <col min="16139" max="16139" width="25.7109375" style="23" customWidth="1"/>
    <col min="16140" max="16141" width="5.7109375" style="23" customWidth="1"/>
    <col min="16142" max="16142" width="6.7109375" style="23" customWidth="1"/>
    <col min="16143" max="16147" width="5.7109375" style="23" customWidth="1"/>
    <col min="16148" max="16148" width="6.7109375" style="23" customWidth="1"/>
    <col min="16149" max="16153" width="5.7109375" style="23" customWidth="1"/>
    <col min="16154" max="16154" width="6.7109375" style="23" customWidth="1"/>
    <col min="16155" max="16159" width="5.7109375" style="23" customWidth="1"/>
    <col min="16160" max="16168" width="6.7109375" style="23" customWidth="1"/>
    <col min="16169" max="16186" width="5.7109375" style="23" customWidth="1"/>
    <col min="16187" max="16187" width="6.7109375" style="23" customWidth="1"/>
    <col min="16188" max="16192" width="5.7109375" style="23" customWidth="1"/>
    <col min="16193" max="16193" width="52.7109375" style="23" customWidth="1"/>
    <col min="16194" max="16198" width="5.7109375" style="23" customWidth="1"/>
    <col min="16199" max="16199" width="6.7109375" style="23" customWidth="1"/>
    <col min="16200" max="16204" width="5.7109375" style="23" customWidth="1"/>
    <col min="16205" max="16205" width="6.7109375" style="23" customWidth="1"/>
    <col min="16206" max="16217" width="5.7109375" style="23" customWidth="1"/>
    <col min="16218" max="16384" width="11.421875" style="23" customWidth="1"/>
  </cols>
  <sheetData>
    <row r="1" spans="1:9" ht="15">
      <c r="A1" s="354"/>
      <c r="B1" s="354"/>
      <c r="C1" s="354"/>
      <c r="D1" s="354"/>
      <c r="E1" s="354"/>
      <c r="F1" s="354"/>
      <c r="G1" s="354"/>
      <c r="H1" s="22"/>
      <c r="I1" s="22"/>
    </row>
    <row r="2" spans="1:9" ht="15">
      <c r="A2" s="342" t="s">
        <v>632</v>
      </c>
      <c r="B2" s="342"/>
      <c r="C2" s="342"/>
      <c r="D2" s="342"/>
      <c r="E2" s="342"/>
      <c r="F2" s="342"/>
      <c r="G2" s="342"/>
      <c r="H2" s="22"/>
      <c r="I2" s="22"/>
    </row>
    <row r="3" spans="1:10" ht="15">
      <c r="A3" s="342"/>
      <c r="B3" s="342"/>
      <c r="C3" s="342"/>
      <c r="D3" s="342"/>
      <c r="E3" s="342"/>
      <c r="F3" s="342"/>
      <c r="G3" s="342"/>
      <c r="H3" s="22"/>
      <c r="I3" s="22"/>
      <c r="J3" s="23" t="s">
        <v>43</v>
      </c>
    </row>
    <row r="4" spans="1:10" ht="15">
      <c r="A4" s="342"/>
      <c r="B4" s="342"/>
      <c r="C4" s="342"/>
      <c r="D4" s="342"/>
      <c r="E4" s="342"/>
      <c r="F4" s="342"/>
      <c r="G4" s="342"/>
      <c r="H4" s="22"/>
      <c r="I4" s="22"/>
      <c r="J4" s="23" t="s">
        <v>44</v>
      </c>
    </row>
    <row r="5" spans="1:10" ht="15">
      <c r="A5" s="342"/>
      <c r="B5" s="342"/>
      <c r="C5" s="342"/>
      <c r="D5" s="342"/>
      <c r="E5" s="342"/>
      <c r="F5" s="342"/>
      <c r="G5" s="342"/>
      <c r="H5" s="22"/>
      <c r="I5" s="22"/>
      <c r="J5" s="23" t="s">
        <v>45</v>
      </c>
    </row>
    <row r="6" spans="1:27" s="25" customFormat="1" ht="15">
      <c r="A6" s="348" t="s">
        <v>46</v>
      </c>
      <c r="B6" s="348"/>
      <c r="C6" s="348"/>
      <c r="D6" s="348"/>
      <c r="E6" s="348"/>
      <c r="F6" s="348"/>
      <c r="G6" s="348"/>
      <c r="H6" s="22"/>
      <c r="I6" s="22"/>
      <c r="AA6" s="26"/>
    </row>
    <row r="7" spans="1:61" ht="15">
      <c r="A7" s="269" t="s">
        <v>47</v>
      </c>
      <c r="B7" s="352" t="s">
        <v>48</v>
      </c>
      <c r="C7" s="352"/>
      <c r="D7" s="352"/>
      <c r="E7" s="339" t="s">
        <v>49</v>
      </c>
      <c r="F7" s="339"/>
      <c r="G7" s="339"/>
      <c r="H7" s="22"/>
      <c r="I7" s="22"/>
      <c r="BG7" s="27"/>
      <c r="BH7" s="27"/>
      <c r="BI7" s="27"/>
    </row>
    <row r="8" spans="1:61" ht="44.25" customHeight="1">
      <c r="A8" s="69" t="str">
        <f>'Consolidado 2016'!C11</f>
        <v>Efectividad en la gestión de proyectos</v>
      </c>
      <c r="B8" s="353">
        <f>'Consolidado 2020'!G11</f>
        <v>0.8</v>
      </c>
      <c r="C8" s="353"/>
      <c r="D8" s="353"/>
      <c r="E8" s="350" t="s">
        <v>43</v>
      </c>
      <c r="F8" s="350"/>
      <c r="G8" s="350"/>
      <c r="H8" s="22"/>
      <c r="I8" s="22"/>
      <c r="BG8" s="27"/>
      <c r="BH8" s="49"/>
      <c r="BI8" s="27"/>
    </row>
    <row r="9" spans="1:61" ht="15">
      <c r="A9" s="339" t="s">
        <v>50</v>
      </c>
      <c r="B9" s="339"/>
      <c r="C9" s="339"/>
      <c r="D9" s="339"/>
      <c r="E9" s="339"/>
      <c r="F9" s="339"/>
      <c r="G9" s="339"/>
      <c r="H9" s="22"/>
      <c r="I9" s="22"/>
      <c r="BG9" s="27"/>
      <c r="BH9" s="50"/>
      <c r="BI9" s="27"/>
    </row>
    <row r="10" spans="1:61" ht="36" customHeight="1">
      <c r="A10" s="351" t="str">
        <f>'Consolidado 2020'!E11</f>
        <v xml:space="preserve">Medir la efectividad en la consecución de recursos </v>
      </c>
      <c r="B10" s="351"/>
      <c r="C10" s="351"/>
      <c r="D10" s="351"/>
      <c r="E10" s="351"/>
      <c r="F10" s="351"/>
      <c r="G10" s="351"/>
      <c r="H10" s="22"/>
      <c r="I10" s="22"/>
      <c r="BG10" s="27"/>
      <c r="BH10" s="50"/>
      <c r="BI10" s="27"/>
    </row>
    <row r="11" spans="1:61" ht="15">
      <c r="A11" s="339" t="s">
        <v>51</v>
      </c>
      <c r="B11" s="339"/>
      <c r="C11" s="339"/>
      <c r="D11" s="339"/>
      <c r="E11" s="339"/>
      <c r="F11" s="339"/>
      <c r="G11" s="339"/>
      <c r="H11" s="22"/>
      <c r="I11" s="22"/>
      <c r="BG11" s="27"/>
      <c r="BH11" s="50"/>
      <c r="BI11" s="27"/>
    </row>
    <row r="12" spans="1:61" ht="32.25" customHeight="1">
      <c r="A12" s="351" t="str">
        <f>'Consolidado 2020'!D11</f>
        <v>Sumatoria de los recursos gestionados por convenios</v>
      </c>
      <c r="B12" s="351"/>
      <c r="C12" s="351"/>
      <c r="D12" s="351"/>
      <c r="E12" s="351"/>
      <c r="F12" s="351"/>
      <c r="G12" s="351"/>
      <c r="H12" s="22"/>
      <c r="I12" s="22"/>
      <c r="BG12" s="27"/>
      <c r="BH12" s="50"/>
      <c r="BI12" s="27"/>
    </row>
    <row r="13" spans="1:61" ht="15">
      <c r="A13" s="339" t="s">
        <v>52</v>
      </c>
      <c r="B13" s="339"/>
      <c r="C13" s="339"/>
      <c r="D13" s="352" t="s">
        <v>53</v>
      </c>
      <c r="E13" s="352"/>
      <c r="F13" s="352"/>
      <c r="G13" s="352"/>
      <c r="H13" s="22"/>
      <c r="I13" s="22"/>
      <c r="BG13" s="27"/>
      <c r="BH13" s="50"/>
      <c r="BI13" s="27"/>
    </row>
    <row r="14" spans="1:61" ht="15">
      <c r="A14" s="347" t="s">
        <v>190</v>
      </c>
      <c r="B14" s="347"/>
      <c r="C14" s="347"/>
      <c r="D14" s="350" t="s">
        <v>100</v>
      </c>
      <c r="E14" s="350"/>
      <c r="F14" s="350"/>
      <c r="G14" s="350"/>
      <c r="H14" s="22"/>
      <c r="I14" s="22"/>
      <c r="BG14" s="27"/>
      <c r="BH14" s="50"/>
      <c r="BI14" s="27"/>
    </row>
    <row r="15" spans="1:61" ht="15">
      <c r="A15" s="347"/>
      <c r="B15" s="347"/>
      <c r="C15" s="347"/>
      <c r="D15" s="350"/>
      <c r="E15" s="350"/>
      <c r="F15" s="350"/>
      <c r="G15" s="350"/>
      <c r="H15" s="22"/>
      <c r="I15" s="22"/>
      <c r="BG15" s="27"/>
      <c r="BH15" s="50"/>
      <c r="BI15" s="27"/>
    </row>
    <row r="16" spans="1:61" ht="15">
      <c r="A16" s="339" t="s">
        <v>55</v>
      </c>
      <c r="B16" s="339"/>
      <c r="C16" s="339"/>
      <c r="D16" s="339" t="s">
        <v>56</v>
      </c>
      <c r="E16" s="339"/>
      <c r="F16" s="339"/>
      <c r="G16" s="339"/>
      <c r="H16" s="22"/>
      <c r="I16" s="22"/>
      <c r="BG16" s="27"/>
      <c r="BH16" s="50"/>
      <c r="BI16" s="27"/>
    </row>
    <row r="17" spans="1:60" ht="15">
      <c r="A17" s="350" t="str">
        <f>'Consolidado 2020'!F11</f>
        <v>Anual</v>
      </c>
      <c r="B17" s="350"/>
      <c r="C17" s="350"/>
      <c r="D17" s="350" t="s">
        <v>57</v>
      </c>
      <c r="E17" s="350"/>
      <c r="F17" s="350"/>
      <c r="G17" s="350"/>
      <c r="H17" s="22"/>
      <c r="I17" s="22"/>
      <c r="BH17" s="51"/>
    </row>
    <row r="18" spans="1:9" ht="15">
      <c r="A18" s="350"/>
      <c r="B18" s="350"/>
      <c r="C18" s="350"/>
      <c r="D18" s="350"/>
      <c r="E18" s="350"/>
      <c r="F18" s="350"/>
      <c r="G18" s="350"/>
      <c r="H18" s="22"/>
      <c r="I18" s="22"/>
    </row>
    <row r="19" spans="1:9" ht="15">
      <c r="A19" s="344" t="s">
        <v>58</v>
      </c>
      <c r="B19" s="348"/>
      <c r="C19" s="348"/>
      <c r="D19" s="348"/>
      <c r="E19" s="344"/>
      <c r="F19" s="344"/>
      <c r="G19" s="344"/>
      <c r="H19" s="22"/>
      <c r="I19" s="22"/>
    </row>
    <row r="20" spans="1:9" ht="15">
      <c r="A20" s="28"/>
      <c r="B20" s="340" t="s">
        <v>59</v>
      </c>
      <c r="C20" s="340"/>
      <c r="D20" s="340"/>
      <c r="E20" s="28"/>
      <c r="F20" s="28"/>
      <c r="G20" s="28"/>
      <c r="H20" s="22"/>
      <c r="I20" s="22"/>
    </row>
    <row r="21" spans="1:9" s="31" customFormat="1" ht="15">
      <c r="A21" s="270" t="s">
        <v>60</v>
      </c>
      <c r="B21" s="71">
        <v>2018</v>
      </c>
      <c r="C21" s="271">
        <v>2019</v>
      </c>
      <c r="D21" s="271"/>
      <c r="E21" s="30"/>
      <c r="F21" s="273"/>
      <c r="H21" s="22"/>
      <c r="I21" s="22"/>
    </row>
    <row r="22" spans="1:9" s="31" customFormat="1" ht="15">
      <c r="A22" s="37" t="s">
        <v>73</v>
      </c>
      <c r="B22" s="39">
        <f>'Efectiv. en la Ges. Proy 2019 '!K75</f>
        <v>2185378535</v>
      </c>
      <c r="C22" s="39">
        <f>K58</f>
        <v>5243305014</v>
      </c>
      <c r="D22" s="39"/>
      <c r="E22" s="40"/>
      <c r="F22" s="41"/>
      <c r="H22" s="22"/>
      <c r="I22" s="22"/>
    </row>
    <row r="23" spans="1:9" s="31" customFormat="1" ht="15">
      <c r="A23" s="29"/>
      <c r="B23" s="345"/>
      <c r="C23" s="345"/>
      <c r="D23" s="42"/>
      <c r="E23" s="43"/>
      <c r="F23" s="44"/>
      <c r="H23" s="22"/>
      <c r="I23" s="22"/>
    </row>
    <row r="24" spans="1:9" ht="15">
      <c r="A24" s="346" t="s">
        <v>65</v>
      </c>
      <c r="B24" s="346"/>
      <c r="C24" s="346"/>
      <c r="D24" s="346"/>
      <c r="E24" s="346"/>
      <c r="F24" s="346"/>
      <c r="G24" s="346"/>
      <c r="H24" s="22"/>
      <c r="I24" s="22"/>
    </row>
    <row r="25" spans="1:9" ht="15">
      <c r="A25" s="347"/>
      <c r="B25" s="347"/>
      <c r="C25" s="347"/>
      <c r="D25" s="347"/>
      <c r="E25" s="347"/>
      <c r="F25" s="347"/>
      <c r="G25" s="347"/>
      <c r="H25" s="22"/>
      <c r="I25" s="22"/>
    </row>
    <row r="26" spans="1:9" ht="306.95" customHeight="1">
      <c r="A26" s="347"/>
      <c r="B26" s="347"/>
      <c r="C26" s="347"/>
      <c r="D26" s="347"/>
      <c r="E26" s="347"/>
      <c r="F26" s="347"/>
      <c r="G26" s="347"/>
      <c r="H26" s="22"/>
      <c r="I26" s="22"/>
    </row>
    <row r="27" spans="1:9" ht="15">
      <c r="A27" s="348" t="s">
        <v>66</v>
      </c>
      <c r="B27" s="348"/>
      <c r="C27" s="348"/>
      <c r="D27" s="348"/>
      <c r="E27" s="348"/>
      <c r="F27" s="348"/>
      <c r="G27" s="348"/>
      <c r="H27" s="346"/>
      <c r="I27" s="45"/>
    </row>
    <row r="28" spans="1:9" s="34" customFormat="1" ht="25.5">
      <c r="A28" s="271" t="s">
        <v>60</v>
      </c>
      <c r="B28" s="349" t="s">
        <v>67</v>
      </c>
      <c r="C28" s="349"/>
      <c r="D28" s="349"/>
      <c r="E28" s="349"/>
      <c r="F28" s="349"/>
      <c r="G28" s="272" t="s">
        <v>68</v>
      </c>
      <c r="H28" s="272" t="s">
        <v>69</v>
      </c>
      <c r="I28" s="46"/>
    </row>
    <row r="29" spans="1:9" ht="312.6" customHeight="1">
      <c r="A29" s="35" t="s">
        <v>453</v>
      </c>
      <c r="B29" s="368" t="s">
        <v>759</v>
      </c>
      <c r="C29" s="369"/>
      <c r="D29" s="369"/>
      <c r="E29" s="369"/>
      <c r="F29" s="370"/>
      <c r="G29" s="271"/>
      <c r="H29" s="271"/>
      <c r="I29" s="273"/>
    </row>
    <row r="31" spans="10:27" ht="15">
      <c r="J31" s="339">
        <v>2018</v>
      </c>
      <c r="K31" s="339"/>
      <c r="AA31" s="23"/>
    </row>
    <row r="32" spans="10:27" ht="12.75" customHeight="1">
      <c r="J32" s="274" t="s">
        <v>747</v>
      </c>
      <c r="K32" s="360" t="s">
        <v>103</v>
      </c>
      <c r="AA32" s="23"/>
    </row>
    <row r="33" spans="10:11" ht="15">
      <c r="J33" s="83" t="s">
        <v>748</v>
      </c>
      <c r="K33" s="361"/>
    </row>
    <row r="34" spans="10:11" ht="165.75">
      <c r="J34" s="38" t="s">
        <v>645</v>
      </c>
      <c r="K34" s="256">
        <v>608528299</v>
      </c>
    </row>
    <row r="35" spans="10:27" ht="216.75">
      <c r="J35" s="38" t="s">
        <v>646</v>
      </c>
      <c r="K35" s="256">
        <v>906451178</v>
      </c>
      <c r="AA35" s="23"/>
    </row>
    <row r="36" spans="10:27" ht="12.75" customHeight="1">
      <c r="J36" s="38" t="s">
        <v>647</v>
      </c>
      <c r="K36" s="256">
        <v>162330000</v>
      </c>
      <c r="AA36" s="23"/>
    </row>
    <row r="37" spans="10:27" ht="15">
      <c r="J37" s="38" t="s">
        <v>82</v>
      </c>
      <c r="K37" s="256">
        <v>121843996</v>
      </c>
      <c r="AA37" s="23"/>
    </row>
    <row r="38" spans="10:27" ht="25.5">
      <c r="J38" s="38" t="s">
        <v>648</v>
      </c>
      <c r="K38" s="256">
        <v>122613894</v>
      </c>
      <c r="AA38" s="23"/>
    </row>
    <row r="39" spans="10:27" ht="15">
      <c r="J39" s="38" t="s">
        <v>649</v>
      </c>
      <c r="K39" s="256">
        <v>141007611</v>
      </c>
      <c r="AA39" s="23"/>
    </row>
    <row r="40" spans="10:27" ht="15">
      <c r="J40" s="38" t="s">
        <v>650</v>
      </c>
      <c r="K40" s="256">
        <v>7000000</v>
      </c>
      <c r="AA40" s="23"/>
    </row>
    <row r="41" spans="10:27" ht="15">
      <c r="J41" s="38" t="s">
        <v>651</v>
      </c>
      <c r="K41" s="256">
        <v>115603557</v>
      </c>
      <c r="AA41" s="23"/>
    </row>
    <row r="42" spans="10:27" ht="25.5">
      <c r="J42" s="91" t="s">
        <v>107</v>
      </c>
      <c r="K42" s="257">
        <f>SUM(K34:K41)</f>
        <v>2185378535</v>
      </c>
      <c r="AA42" s="23"/>
    </row>
    <row r="43" spans="10:27" ht="25.5">
      <c r="J43" s="91" t="s">
        <v>108</v>
      </c>
      <c r="K43" s="272">
        <v>8</v>
      </c>
      <c r="AA43" s="23"/>
    </row>
    <row r="44" ht="15">
      <c r="AA44" s="23"/>
    </row>
    <row r="45" spans="10:27" ht="15">
      <c r="J45" s="389" t="s">
        <v>745</v>
      </c>
      <c r="K45" s="390"/>
      <c r="AA45" s="23"/>
    </row>
    <row r="46" spans="10:27" ht="12.75" customHeight="1">
      <c r="J46" s="274" t="s">
        <v>102</v>
      </c>
      <c r="K46" s="360" t="s">
        <v>103</v>
      </c>
      <c r="AA46" s="23"/>
    </row>
    <row r="47" spans="10:27" ht="25.5">
      <c r="J47" s="275" t="s">
        <v>106</v>
      </c>
      <c r="K47" s="361"/>
      <c r="AA47" s="23"/>
    </row>
    <row r="48" spans="10:27" ht="37.5" customHeight="1">
      <c r="J48" s="38" t="s">
        <v>752</v>
      </c>
      <c r="K48" s="256">
        <v>97801287</v>
      </c>
      <c r="AA48" s="23"/>
    </row>
    <row r="49" spans="10:27" ht="46.5" customHeight="1">
      <c r="J49" s="38" t="s">
        <v>756</v>
      </c>
      <c r="K49" s="256">
        <v>1062394192</v>
      </c>
      <c r="AA49" s="23"/>
    </row>
    <row r="50" spans="10:27" ht="46.5" customHeight="1">
      <c r="J50" s="38" t="s">
        <v>755</v>
      </c>
      <c r="K50" s="256">
        <v>163748980</v>
      </c>
      <c r="AA50" s="23"/>
    </row>
    <row r="51" spans="10:27" ht="35.25" customHeight="1">
      <c r="J51" s="38" t="s">
        <v>749</v>
      </c>
      <c r="K51" s="256">
        <v>4761000</v>
      </c>
      <c r="AA51" s="23"/>
    </row>
    <row r="52" spans="10:27" ht="100.5" customHeight="1">
      <c r="J52" s="38" t="s">
        <v>758</v>
      </c>
      <c r="K52" s="256">
        <v>491866642</v>
      </c>
      <c r="AA52" s="23"/>
    </row>
    <row r="53" spans="10:27" ht="59.25" customHeight="1">
      <c r="J53" s="38" t="s">
        <v>750</v>
      </c>
      <c r="K53" s="256">
        <v>116656957</v>
      </c>
      <c r="AA53" s="23"/>
    </row>
    <row r="54" spans="10:27" ht="42" customHeight="1">
      <c r="J54" s="38" t="s">
        <v>751</v>
      </c>
      <c r="K54" s="256">
        <v>1677042057</v>
      </c>
      <c r="AA54" s="23"/>
    </row>
    <row r="55" spans="10:27" ht="49.5" customHeight="1">
      <c r="J55" s="38" t="s">
        <v>753</v>
      </c>
      <c r="K55" s="256">
        <v>617607009</v>
      </c>
      <c r="AA55" s="23"/>
    </row>
    <row r="56" spans="10:27" ht="72.75" customHeight="1">
      <c r="J56" s="38" t="s">
        <v>757</v>
      </c>
      <c r="K56" s="256">
        <v>345426890</v>
      </c>
      <c r="AA56" s="23"/>
    </row>
    <row r="57" spans="10:27" ht="38.25">
      <c r="J57" s="38" t="s">
        <v>754</v>
      </c>
      <c r="K57" s="256">
        <v>666000000</v>
      </c>
      <c r="AA57" s="23"/>
    </row>
    <row r="58" spans="10:11" ht="25.5">
      <c r="J58" s="91" t="s">
        <v>107</v>
      </c>
      <c r="K58" s="257">
        <f>SUM(K48:K57)</f>
        <v>5243305014</v>
      </c>
    </row>
    <row r="59" spans="10:11" ht="25.5">
      <c r="J59" s="91" t="s">
        <v>108</v>
      </c>
      <c r="K59" s="272">
        <v>10</v>
      </c>
    </row>
  </sheetData>
  <mergeCells count="31">
    <mergeCell ref="K46:K47"/>
    <mergeCell ref="A19:G19"/>
    <mergeCell ref="B20:D20"/>
    <mergeCell ref="B23:C23"/>
    <mergeCell ref="A24:G24"/>
    <mergeCell ref="A25:G26"/>
    <mergeCell ref="A27:H27"/>
    <mergeCell ref="B28:F28"/>
    <mergeCell ref="B29:F29"/>
    <mergeCell ref="J31:K31"/>
    <mergeCell ref="K32:K33"/>
    <mergeCell ref="J45:K45"/>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1">
    <dataValidation type="list" allowBlank="1" showInputMessage="1" showErrorMessage="1" sqref="E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E65477 IY65477 SU65477 ACQ65477 AMM65477 AWI65477 BGE65477 BQA65477 BZW65477 CJS65477 CTO65477 DDK65477 DNG65477 DXC65477 EGY65477 EQU65477 FAQ65477 FKM65477 FUI65477 GEE65477 GOA65477 GXW65477 HHS65477 HRO65477 IBK65477 ILG65477 IVC65477 JEY65477 JOU65477 JYQ65477 KIM65477 KSI65477 LCE65477 LMA65477 LVW65477 MFS65477">
      <formula1>$J$2:$J$8</formula1>
    </dataValidation>
    <dataValidation type="list" allowBlank="1" showInputMessage="1" showErrorMessage="1" sqref="MPO65477 MZK65477 NJG65477 NTC65477 OCY65477 OMU65477 OWQ65477 PGM65477 PQI65477 QAE65477 QKA65477 QTW65477 RDS65477 RNO65477 RXK65477 SHG65477 SRC65477 TAY65477 TKU65477 TUQ65477 UEM65477 UOI65477 UYE65477 VIA65477 VRW65477 WBS65477 WLO65477 WVK65477 E131013 IY131013 SU131013 ACQ131013 AMM131013 AWI131013 BGE131013 BQA131013 BZW131013 CJS131013 CTO131013 DDK131013 DNG131013 DXC131013 EGY131013 EQU131013 FAQ131013 FKM131013 FUI131013 GEE131013 GOA131013 GXW131013 HHS131013 HRO131013 IBK131013 ILG131013 IVC131013 JEY131013 JOU131013 JYQ131013 KIM131013 KSI131013 LCE131013 LMA131013 LVW131013 MFS131013 MPO131013 MZK131013 NJG131013 NTC131013 OCY131013 OMU131013 OWQ131013 PGM131013 PQI131013 QAE131013 QKA131013 QTW131013 RDS131013 RNO131013 RXK131013 SHG131013 SRC131013 TAY131013 TKU131013 TUQ131013 UEM131013 UOI131013 UYE131013 VIA131013 VRW131013 WBS131013 WLO131013 WVK131013 E196549 IY196549 SU196549 ACQ196549 AMM196549 AWI196549 BGE196549 BQA196549">
      <formula1>$J$2:$J$8</formula1>
    </dataValidation>
    <dataValidation type="list" allowBlank="1" showInputMessage="1" showErrorMessage="1" sqref="BZW196549 CJS196549 CTO196549 DDK196549 DNG196549 DXC196549 EGY196549 EQU196549 FAQ196549 FKM196549 FUI196549 GEE196549 GOA196549 GXW196549 HHS196549 HRO196549 IBK196549 ILG196549 IVC196549 JEY196549 JOU196549 JYQ196549 KIM196549 KSI196549 LCE196549 LMA196549 LVW196549 MFS196549 MPO196549 MZK196549 NJG196549 NTC196549 OCY196549 OMU196549 OWQ196549 PGM196549 PQI196549 QAE196549 QKA196549 QTW196549 RDS196549 RNO196549 RXK196549 SHG196549 SRC196549 TAY196549 TKU196549 TUQ196549 UEM196549 UOI196549 UYE196549 VIA196549 VRW196549 WBS196549 WLO196549 WVK196549 E262085 IY262085 SU262085 ACQ262085 AMM262085 AWI262085 BGE262085 BQA262085 BZW262085 CJS262085 CTO262085 DDK262085 DNG262085 DXC262085 EGY262085 EQU262085 FAQ262085 FKM262085 FUI262085 GEE262085 GOA262085 GXW262085 HHS262085 HRO262085 IBK262085 ILG262085 IVC262085 JEY262085 JOU262085 JYQ262085 KIM262085 KSI262085 LCE262085 LMA262085 LVW262085 MFS262085 MPO262085 MZK262085 NJG262085 NTC262085 OCY262085 OMU262085 OWQ262085 PGM262085">
      <formula1>$J$2:$J$8</formula1>
    </dataValidation>
    <dataValidation type="list" allowBlank="1" showInputMessage="1" showErrorMessage="1" sqref="PQI262085 QAE262085 QKA262085 QTW262085 RDS262085 RNO262085 RXK262085 SHG262085 SRC262085 TAY262085 TKU262085 TUQ262085 UEM262085 UOI262085 UYE262085 VIA262085 VRW262085 WBS262085 WLO262085 WVK262085 E327621 IY327621 SU327621 ACQ327621 AMM327621 AWI327621 BGE327621 BQA327621 BZW327621 CJS327621 CTO327621 DDK327621 DNG327621 DXC327621 EGY327621 EQU327621 FAQ327621 FKM327621 FUI327621 GEE327621 GOA327621 GXW327621 HHS327621 HRO327621 IBK327621 ILG327621 IVC327621 JEY327621 JOU327621 JYQ327621 KIM327621 KSI327621 LCE327621 LMA327621 LVW327621 MFS327621 MPO327621 MZK327621 NJG327621 NTC327621 OCY327621 OMU327621 OWQ327621 PGM327621 PQI327621 QAE327621 QKA327621 QTW327621 RDS327621 RNO327621 RXK327621 SHG327621 SRC327621 TAY327621 TKU327621 TUQ327621 UEM327621 UOI327621 UYE327621 VIA327621 VRW327621 WBS327621 WLO327621 WVK327621 E393157 IY393157 SU393157 ACQ393157 AMM393157 AWI393157 BGE393157 BQA393157 BZW393157 CJS393157 CTO393157 DDK393157 DNG393157 DXC393157 EGY393157 EQU393157">
      <formula1>$J$2:$J$8</formula1>
    </dataValidation>
    <dataValidation type="list" allowBlank="1" showInputMessage="1" showErrorMessage="1" sqref="FAQ393157 FKM393157 FUI393157 GEE393157 GOA393157 GXW393157 HHS393157 HRO393157 IBK393157 ILG393157 IVC393157 JEY393157 JOU393157 JYQ393157 KIM393157 KSI393157 LCE393157 LMA393157 LVW393157 MFS393157 MPO393157 MZK393157 NJG393157 NTC393157 OCY393157 OMU393157 OWQ393157 PGM393157 PQI393157 QAE393157 QKA393157 QTW393157 RDS393157 RNO393157 RXK393157 SHG393157 SRC393157 TAY393157 TKU393157 TUQ393157 UEM393157 UOI393157 UYE393157 VIA393157 VRW393157 WBS393157 WLO393157 WVK393157 E458693 IY458693 SU458693 ACQ458693 AMM458693 AWI458693 BGE458693 BQA458693 BZW458693 CJS458693 CTO458693 DDK458693 DNG458693 DXC458693 EGY458693 EQU458693 FAQ458693 FKM458693 FUI458693 GEE458693 GOA458693 GXW458693 HHS458693 HRO458693 IBK458693 ILG458693 IVC458693 JEY458693 JOU458693 JYQ458693 KIM458693 KSI458693 LCE458693 LMA458693 LVW458693 MFS458693 MPO458693 MZK458693 NJG458693 NTC458693 OCY458693 OMU458693 OWQ458693 PGM458693 PQI458693 QAE458693 QKA458693 QTW458693 RDS458693 RNO458693 RXK458693 SHG458693">
      <formula1>$J$2:$J$8</formula1>
    </dataValidation>
    <dataValidation type="list" allowBlank="1" showInputMessage="1" showErrorMessage="1" sqref="SRC458693 TAY458693 TKU458693 TUQ458693 UEM458693 UOI458693 UYE458693 VIA458693 VRW458693 WBS458693 WLO458693 WVK458693 E524229 IY524229 SU524229 ACQ524229 AMM524229 AWI524229 BGE524229 BQA524229 BZW524229 CJS524229 CTO524229 DDK524229 DNG524229 DXC524229 EGY524229 EQU524229 FAQ524229 FKM524229 FUI524229 GEE524229 GOA524229 GXW524229 HHS524229 HRO524229 IBK524229 ILG524229 IVC524229 JEY524229 JOU524229 JYQ524229 KIM524229 KSI524229 LCE524229 LMA524229 LVW524229 MFS524229 MPO524229 MZK524229 NJG524229 NTC524229 OCY524229 OMU524229 OWQ524229 PGM524229 PQI524229 QAE524229 QKA524229 QTW524229 RDS524229 RNO524229 RXK524229 SHG524229 SRC524229 TAY524229 TKU524229 TUQ524229 UEM524229 UOI524229 UYE524229 VIA524229 VRW524229 WBS524229 WLO524229 WVK524229 E589765 IY589765 SU589765 ACQ589765 AMM589765 AWI589765 BGE589765 BQA589765 BZW589765 CJS589765 CTO589765 DDK589765 DNG589765 DXC589765 EGY589765 EQU589765 FAQ589765 FKM589765 FUI589765 GEE589765 GOA589765 GXW589765 HHS589765 HRO589765">
      <formula1>$J$2:$J$8</formula1>
    </dataValidation>
    <dataValidation type="list" allowBlank="1" showInputMessage="1" showErrorMessage="1" sqref="IBK589765 ILG589765 IVC589765 JEY589765 JOU589765 JYQ589765 KIM589765 KSI589765 LCE589765 LMA589765 LVW589765 MFS589765 MPO589765 MZK589765 NJG589765 NTC589765 OCY589765 OMU589765 OWQ589765 PGM589765 PQI589765 QAE589765 QKA589765 QTW589765 RDS589765 RNO589765 RXK589765 SHG589765 SRC589765 TAY589765 TKU589765 TUQ589765 UEM589765 UOI589765 UYE589765 VIA589765 VRW589765 WBS589765 WLO589765 WVK589765 E655301 IY655301 SU655301 ACQ655301 AMM655301 AWI655301 BGE655301 BQA655301 BZW655301 CJS655301 CTO655301 DDK655301 DNG655301 DXC655301 EGY655301 EQU655301 FAQ655301 FKM655301 FUI655301 GEE655301 GOA655301 GXW655301 HHS655301 HRO655301 IBK655301 ILG655301 IVC655301 JEY655301 JOU655301 JYQ655301 KIM655301 KSI655301 LCE655301 LMA655301 LVW655301 MFS655301 MPO655301 MZK655301 NJG655301 NTC655301 OCY655301 OMU655301 OWQ655301 PGM655301 PQI655301 QAE655301 QKA655301 QTW655301 RDS655301 RNO655301 RXK655301 SHG655301 SRC655301 TAY655301 TKU655301 TUQ655301 UEM655301 UOI655301 UYE655301 VIA655301">
      <formula1>$J$2:$J$8</formula1>
    </dataValidation>
    <dataValidation type="list" allowBlank="1" showInputMessage="1" showErrorMessage="1" sqref="VRW655301 WBS655301 WLO655301 WVK655301 E720837 IY720837 SU720837 ACQ720837 AMM720837 AWI720837 BGE720837 BQA720837 BZW720837 CJS720837 CTO720837 DDK720837 DNG720837 DXC720837 EGY720837 EQU720837 FAQ720837 FKM720837 FUI720837 GEE720837 GOA720837 GXW720837 HHS720837 HRO720837 IBK720837 ILG720837 IVC720837 JEY720837 JOU720837 JYQ720837 KIM720837 KSI720837 LCE720837 LMA720837 LVW720837 MFS720837 MPO720837 MZK720837 NJG720837 NTC720837 OCY720837 OMU720837 OWQ720837 PGM720837 PQI720837 QAE720837 QKA720837 QTW720837 RDS720837 RNO720837 RXK720837 SHG720837 SRC720837 TAY720837 TKU720837 TUQ720837 UEM720837 UOI720837 UYE720837 VIA720837 VRW720837 WBS720837 WLO720837 WVK720837 E786373 IY786373 SU786373 ACQ786373 AMM786373 AWI786373 BGE786373 BQA786373 BZW786373 CJS786373 CTO786373 DDK786373 DNG786373 DXC786373 EGY786373 EQU786373 FAQ786373 FKM786373 FUI786373 GEE786373 GOA786373 GXW786373 HHS786373 HRO786373 IBK786373 ILG786373 IVC786373 JEY786373 JOU786373 JYQ786373 KIM786373 KSI786373">
      <formula1>$J$2:$J$8</formula1>
    </dataValidation>
    <dataValidation type="list" allowBlank="1" showInputMessage="1" showErrorMessage="1" sqref="LCE786373 LMA786373 LVW786373 MFS786373 MPO786373 MZK786373 NJG786373 NTC786373 OCY786373 OMU786373 OWQ786373 PGM786373 PQI786373 QAE786373 QKA786373 QTW786373 RDS786373 RNO786373 RXK786373 SHG786373 SRC786373 TAY786373 TKU786373 TUQ786373 UEM786373 UOI786373 UYE786373 VIA786373 VRW786373 WBS786373 WLO786373 WVK786373 E851909 IY851909 SU851909 ACQ851909 AMM851909 AWI851909 BGE851909 BQA851909 BZW851909 CJS851909 CTO851909 DDK851909 DNG851909 DXC851909 EGY851909 EQU851909 FAQ851909 FKM851909 FUI851909 GEE851909 GOA851909 GXW851909 HHS851909 HRO851909 IBK851909 ILG851909 IVC851909 JEY851909 JOU851909 JYQ851909 KIM851909 KSI851909 LCE851909 LMA851909 LVW851909 MFS851909 MPO851909 MZK851909 NJG851909 NTC851909 OCY851909 OMU851909 OWQ851909 PGM851909 PQI851909 QAE851909 QKA851909 QTW851909 RDS851909 RNO851909 RXK851909 SHG851909 SRC851909 TAY851909 TKU851909 TUQ851909 UEM851909 UOI851909 UYE851909 VIA851909 VRW851909 WBS851909 WLO851909 WVK851909 E917445 IY917445 SU917445 ACQ917445">
      <formula1>$J$2:$J$8</formula1>
    </dataValidation>
    <dataValidation type="list" allowBlank="1" showInputMessage="1" showErrorMessage="1" sqref="AMM917445 AWI917445 BGE917445 BQA917445 BZW917445 CJS917445 CTO917445 DDK917445 DNG917445 DXC917445 EGY917445 EQU917445 FAQ917445 FKM917445 FUI917445 GEE917445 GOA917445 GXW917445 HHS917445 HRO917445 IBK917445 ILG917445 IVC917445 JEY917445 JOU917445 JYQ917445 KIM917445 KSI917445 LCE917445 LMA917445 LVW917445 MFS917445 MPO917445 MZK917445 NJG917445 NTC917445 OCY917445 OMU917445 OWQ917445 PGM917445 PQI917445 QAE917445 QKA917445 QTW917445 RDS917445 RNO917445 RXK917445 SHG917445 SRC917445 TAY917445 TKU917445 TUQ917445 UEM917445 UOI917445 UYE917445 VIA917445 VRW917445 WBS917445 WLO917445 WVK917445 E982981 IY982981 SU982981 ACQ982981 AMM982981 AWI982981 BGE982981 BQA982981 BZW982981 CJS982981 CTO982981 DDK982981 DNG982981 DXC982981 EGY982981 EQU982981 FAQ982981 FKM982981 FUI982981 GEE982981 GOA982981 GXW982981 HHS982981 HRO982981 IBK982981 ILG982981 IVC982981 JEY982981 JOU982981 JYQ982981 KIM982981 KSI982981 LCE982981 LMA982981 LVW982981 MFS982981 MPO982981 MZK982981 NJG982981 NTC982981">
      <formula1>$J$2:$J$8</formula1>
    </dataValidation>
    <dataValidation type="list" allowBlank="1" showInputMessage="1" showErrorMessage="1" sqref="OCY982981 OMU982981 OWQ982981 PGM982981 PQI982981 QAE982981 QKA982981 QTW982981 RDS982981 RNO982981 RXK982981 SHG982981 SRC982981 TAY982981 TKU982981 TUQ982981 UEM982981 UOI982981 UYE982981 VIA982981 VRW982981 WBS982981 WLO982981 WVK982981">
      <formula1>$J$2:$J$8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ESCUELA DE MUSICA</cp:lastModifiedBy>
  <cp:lastPrinted>2019-07-15T13:17:26Z</cp:lastPrinted>
  <dcterms:created xsi:type="dcterms:W3CDTF">2016-08-03T20:47:04Z</dcterms:created>
  <dcterms:modified xsi:type="dcterms:W3CDTF">2022-03-25T21:32:03Z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{e989cdd8-28d3-4d8c-b9ce-bc94bab1e54f}</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PLANEACION Y DIRECCIONAMIENTO ESTRATEGICO</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09/22/2015 09:55:52</vt:lpwstr>
  </property>
  <property fmtid="{D5CDD505-2E9C-101B-9397-08002B2CF9AE}" pid="14" name="eSynDocVersion">
    <vt:lpwstr>1</vt:lpwstr>
  </property>
  <property fmtid="{D5CDD505-2E9C-101B-9397-08002B2CF9AE}" pid="15" name="eSynDocAttachFileName">
    <vt:lpwstr>Indicadores Planeación 2021 Synergy (3).xlsx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property>
  <property fmtid="{D5CDD505-2E9C-101B-9397-08002B2CF9AE}" pid="20" name="eSynDocSubject">
    <vt:lpwstr>INDICADORES DE GESTIÓN PLANEACIÓN Y DIRECCIONAMIENTO ESTRATÉGICO</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SGC.001</vt:lpwstr>
  </property>
  <property fmtid="{D5CDD505-2E9C-101B-9397-08002B2CF9AE}" pid="27" name="eSynDocSecurity">
    <vt:lpwstr>0</vt:lpwstr>
  </property>
  <property fmtid="{D5CDD505-2E9C-101B-9397-08002B2CF9AE}" pid="28" name="eSynDocAssortment">
    <vt:lpwstr/>
  </property>
  <property fmtid="{D5CDD505-2E9C-101B-9397-08002B2CF9AE}" pid="29" name="eSynDocLanguageCode">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property>
  <property fmtid="{D5CDD505-2E9C-101B-9397-08002B2CF9AE}" pid="33" name="eSynDocSubCategory">
    <vt:lpwstr/>
  </property>
  <property fmtid="{D5CDD505-2E9C-101B-9397-08002B2CF9AE}" pid="34" name="eSynDocCategoryID">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189</vt:lpwstr>
  </property>
  <property fmtid="{D5CDD505-2E9C-101B-9397-08002B2CF9AE}" pid="38" name="eSynCleanUp06/08/2017 10:19:13">
    <vt:i4>1</vt:i4>
  </property>
  <property fmtid="{D5CDD505-2E9C-101B-9397-08002B2CF9AE}" pid="39" name="eSynCleanUp08/09/2017 15:45:33">
    <vt:i4>1</vt:i4>
  </property>
  <property fmtid="{D5CDD505-2E9C-101B-9397-08002B2CF9AE}" pid="40" name="eSynCleanUp09/06/2017 16:13:20">
    <vt:i4>1</vt:i4>
  </property>
  <property fmtid="{D5CDD505-2E9C-101B-9397-08002B2CF9AE}" pid="41" name="eSynCleanUp01/24/2018 10:34:09">
    <vt:i4>1</vt:i4>
  </property>
  <property fmtid="{D5CDD505-2E9C-101B-9397-08002B2CF9AE}" pid="42" name="eSynCleanUp06/01/2018 10:40:52">
    <vt:i4>1</vt:i4>
  </property>
  <property fmtid="{D5CDD505-2E9C-101B-9397-08002B2CF9AE}" pid="43" name="eSynCleanUp10/08/2018 08:51:09">
    <vt:i4>1</vt:i4>
  </property>
  <property fmtid="{D5CDD505-2E9C-101B-9397-08002B2CF9AE}" pid="44" name="eSynCleanUp02/21/2019 09:13:28">
    <vt:i4>1</vt:i4>
  </property>
  <property fmtid="{D5CDD505-2E9C-101B-9397-08002B2CF9AE}" pid="45" name="eSynCleanUp03/25/2022 16:23:16">
    <vt:i4>1</vt:i4>
  </property>
</Properties>
</file>